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3395" windowHeight="60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Лист1!$A$38:$FM$39</definedName>
  </definedNames>
  <calcPr calcId="145621"/>
</workbook>
</file>

<file path=xl/calcChain.xml><?xml version="1.0" encoding="utf-8"?>
<calcChain xmlns="http://schemas.openxmlformats.org/spreadsheetml/2006/main">
  <c r="DG36" i="1" l="1"/>
  <c r="AU36" i="1" l="1"/>
  <c r="BV36" i="1"/>
  <c r="FA36" i="1"/>
  <c r="FL43" i="1" l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2" i="1"/>
  <c r="BK36" i="1"/>
  <c r="C41" i="1"/>
  <c r="C40" i="1"/>
  <c r="C39" i="1"/>
  <c r="C38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H36" i="1"/>
  <c r="AQ36" i="1"/>
  <c r="FJ36" i="1"/>
  <c r="FI36" i="1"/>
  <c r="FH36" i="1"/>
  <c r="FF36" i="1"/>
  <c r="FE36" i="1"/>
  <c r="FD36" i="1"/>
  <c r="FB36" i="1"/>
  <c r="EY36" i="1"/>
  <c r="EW36" i="1"/>
  <c r="C43" i="1" l="1"/>
  <c r="ES36" i="1"/>
  <c r="EI36" i="1"/>
  <c r="EF36" i="1"/>
  <c r="DV36" i="1"/>
  <c r="DT36" i="1"/>
  <c r="DR36" i="1"/>
  <c r="DQ36" i="1"/>
  <c r="DP36" i="1"/>
  <c r="DJ36" i="1"/>
  <c r="DF36" i="1"/>
  <c r="DD36" i="1"/>
  <c r="DC36" i="1"/>
  <c r="CZ36" i="1"/>
  <c r="CV36" i="1"/>
  <c r="CK36" i="1"/>
  <c r="CH36" i="1"/>
  <c r="CD36" i="1"/>
  <c r="AY36" i="1"/>
  <c r="EL36" i="1"/>
  <c r="BA36" i="1"/>
  <c r="ET36" i="1"/>
  <c r="BG36" i="1"/>
  <c r="DZ36" i="1"/>
  <c r="BD36" i="1"/>
  <c r="AM36" i="1"/>
  <c r="AI36" i="1" l="1"/>
  <c r="M36" i="1"/>
  <c r="O36" i="1"/>
  <c r="K36" i="1"/>
  <c r="AO36" i="1"/>
  <c r="J36" i="1"/>
  <c r="R36" i="1"/>
  <c r="L36" i="1"/>
  <c r="AW36" i="1"/>
  <c r="BB36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35" authorId="0">
      <text>
        <r>
          <rPr>
            <b/>
            <sz val="9"/>
            <color indexed="81"/>
            <rFont val="Tahoma"/>
            <charset val="1"/>
          </rPr>
          <t>Объединяем в один</t>
        </r>
      </text>
    </comment>
    <comment ref="BI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закупка оборудования
</t>
        </r>
      </text>
    </comment>
  </commentList>
</comments>
</file>

<file path=xl/sharedStrings.xml><?xml version="1.0" encoding="utf-8"?>
<sst xmlns="http://schemas.openxmlformats.org/spreadsheetml/2006/main" count="74" uniqueCount="46">
  <si>
    <t xml:space="preserve">эффективности на 2017 год </t>
  </si>
  <si>
    <t>Наименование мероприятия</t>
  </si>
  <si>
    <t>Показатели</t>
  </si>
  <si>
    <t>План на 2017 год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</si>
  <si>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</si>
  <si>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</si>
  <si>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</si>
  <si>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</si>
  <si>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</si>
  <si>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</si>
  <si>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</si>
  <si>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</si>
  <si>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</si>
  <si>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</si>
  <si>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</si>
  <si>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ремонт системы канализации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</si>
  <si>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</si>
  <si>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</si>
  <si>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</si>
  <si>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</si>
  <si>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</si>
  <si>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</si>
  <si>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Промывка стояков  ЦО</t>
  </si>
  <si>
    <t>Балансировка и регулирование системы отопления</t>
  </si>
  <si>
    <t>Произведение периодических осмотров систем водопотребления на наличие утечек</t>
  </si>
  <si>
    <t>Информационное обеспечение мероприятий по энергосбережению и повышению энергетической эффективности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</si>
  <si>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</si>
  <si>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…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</si>
  <si>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</si>
  <si>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</si>
  <si>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</si>
  <si>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</si>
  <si>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</si>
  <si>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</si>
  <si>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</si>
  <si>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</si>
  <si>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</si>
  <si>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</si>
  <si>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</si>
  <si>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</si>
  <si>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</si>
  <si>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</si>
  <si>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Замена газовой ресторанной плиты</t>
  </si>
  <si>
    <t>Ремонт фасада</t>
  </si>
  <si>
    <t>Даниленко Л.Ю.</t>
  </si>
  <si>
    <t>417-37-40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</si>
</sst>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/>
    <xf numFmtId="0" fontId="7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52"/>
  <sheetViews>
    <sheetView tabSelected="1" topLeftCell="A6" zoomScale="76" zoomScaleNormal="76" workbookViewId="0">
      <pane xSplit="3" ySplit="1" topLeftCell="EY34" activePane="bottomRight" state="frozen"/>
      <selection activeCell="A6" sqref="A6"/>
      <selection pane="topRight" activeCell="D6" sqref="D6"/>
      <selection pane="bottomLeft" activeCell="A7" sqref="A7"/>
      <selection pane="bottomRight" activeCell="A6" sqref="A6"/>
    </sheetView>
  </sheetViews>
  <sheetFormatPr defaultRowHeight="15" outlineLevelCol="1" x14ac:dyDescent="0.25"/>
  <cols>
    <col min="1" max="1" width="43.85546875" customWidth="1"/>
    <col min="2" max="2" width="26.7109375" customWidth="1"/>
    <col min="3" max="3" width="19.140625" customWidth="1"/>
    <col min="4" max="168" width="9.140625" customWidth="1" outlineLevel="1"/>
  </cols>
  <sheetData>
    <row r="1" spans="1:168" ht="18.75" x14ac:dyDescent="0.25">
      <c r="A1" s="2" t="s">
        <v>32</v>
      </c>
    </row>
    <row r="2" spans="1:168" ht="18.75" x14ac:dyDescent="0.25">
      <c r="A2" s="2" t="s">
        <v>0</v>
      </c>
    </row>
    <row r="3" spans="1:168" ht="18.75" x14ac:dyDescent="0.25">
      <c r="A3" s="2"/>
    </row>
    <row r="4" spans="1:168" ht="18.75" x14ac:dyDescent="0.25">
      <c r="A4" s="2" t="s">
        <v>41</v>
      </c>
    </row>
    <row r="5" spans="1:168" ht="15.75" x14ac:dyDescent="0.25">
      <c r="A5" s="1"/>
    </row>
    <row r="6" spans="1:168" s="10" customFormat="1" ht="15.75" x14ac:dyDescent="0.25">
      <c r="A6" s="6" t="s">
        <v>1</v>
      </c>
      <c r="B6" s="6" t="s">
        <v>2</v>
      </c>
      <c r="C6" s="7" t="s">
        <v>3</v>
      </c>
      <c r="D6" s="9">
        <v>13</v>
      </c>
      <c r="E6" s="9">
        <v>14</v>
      </c>
      <c r="F6" s="9">
        <v>20</v>
      </c>
      <c r="G6" s="9">
        <v>23</v>
      </c>
      <c r="H6" s="9">
        <v>26</v>
      </c>
      <c r="I6" s="9">
        <v>39</v>
      </c>
      <c r="J6" s="9">
        <v>268</v>
      </c>
      <c r="K6" s="9">
        <v>323</v>
      </c>
      <c r="L6" s="9">
        <v>326</v>
      </c>
      <c r="M6" s="9">
        <v>327</v>
      </c>
      <c r="N6" s="9">
        <v>328</v>
      </c>
      <c r="O6" s="9">
        <v>329</v>
      </c>
      <c r="P6" s="9">
        <v>330</v>
      </c>
      <c r="Q6" s="9">
        <v>331</v>
      </c>
      <c r="R6" s="9">
        <v>332</v>
      </c>
      <c r="S6" s="9">
        <v>333</v>
      </c>
      <c r="T6" s="12">
        <v>334</v>
      </c>
      <c r="U6" s="9">
        <v>336</v>
      </c>
      <c r="V6" s="12">
        <v>337</v>
      </c>
      <c r="W6" s="9">
        <v>338</v>
      </c>
      <c r="X6" s="9">
        <v>339</v>
      </c>
      <c r="Y6" s="9">
        <v>340</v>
      </c>
      <c r="Z6" s="12">
        <v>341</v>
      </c>
      <c r="AA6" s="9">
        <v>342</v>
      </c>
      <c r="AB6" s="9">
        <v>343</v>
      </c>
      <c r="AC6" s="9">
        <v>344</v>
      </c>
      <c r="AD6" s="9">
        <v>345</v>
      </c>
      <c r="AE6" s="9">
        <v>346</v>
      </c>
      <c r="AF6" s="12">
        <v>347</v>
      </c>
      <c r="AG6" s="9">
        <v>348</v>
      </c>
      <c r="AH6" s="9">
        <v>350</v>
      </c>
      <c r="AI6" s="9">
        <v>458</v>
      </c>
      <c r="AJ6" s="9">
        <v>497</v>
      </c>
      <c r="AK6" s="12">
        <v>498</v>
      </c>
      <c r="AL6" s="9">
        <v>512</v>
      </c>
      <c r="AM6" s="9">
        <v>513</v>
      </c>
      <c r="AN6" s="12">
        <v>516</v>
      </c>
      <c r="AO6" s="9">
        <v>527</v>
      </c>
      <c r="AP6" s="9">
        <v>528</v>
      </c>
      <c r="AQ6" s="9">
        <v>557</v>
      </c>
      <c r="AR6" s="9">
        <v>569</v>
      </c>
      <c r="AS6" s="9">
        <v>570</v>
      </c>
      <c r="AT6" s="9">
        <v>571</v>
      </c>
      <c r="AU6" s="12">
        <v>572</v>
      </c>
      <c r="AV6" s="12">
        <v>574</v>
      </c>
      <c r="AW6" s="9">
        <v>591</v>
      </c>
      <c r="AX6" s="9">
        <v>592</v>
      </c>
      <c r="AY6" s="9">
        <v>593</v>
      </c>
      <c r="AZ6" s="9">
        <v>625</v>
      </c>
      <c r="BA6" s="9">
        <v>639</v>
      </c>
      <c r="BB6" s="9">
        <v>641</v>
      </c>
      <c r="BC6" s="12">
        <v>667</v>
      </c>
      <c r="BD6" s="9">
        <v>689</v>
      </c>
      <c r="BE6" s="9">
        <v>690</v>
      </c>
      <c r="BF6" s="9">
        <v>17</v>
      </c>
      <c r="BG6" s="9">
        <v>34</v>
      </c>
      <c r="BH6" s="9">
        <v>22</v>
      </c>
      <c r="BI6" s="9">
        <v>31</v>
      </c>
      <c r="BJ6" s="9">
        <v>18</v>
      </c>
      <c r="BK6" s="16">
        <v>133</v>
      </c>
      <c r="BL6" s="9">
        <v>627</v>
      </c>
      <c r="BM6" s="9" t="s">
        <v>34</v>
      </c>
      <c r="BN6" s="9" t="s">
        <v>35</v>
      </c>
      <c r="BO6" s="9" t="s">
        <v>36</v>
      </c>
      <c r="BP6" s="9" t="s">
        <v>37</v>
      </c>
      <c r="BQ6" s="9" t="s">
        <v>38</v>
      </c>
      <c r="BR6" s="9" t="s">
        <v>39</v>
      </c>
      <c r="BS6" s="9" t="s">
        <v>40</v>
      </c>
      <c r="BT6" s="9">
        <v>1</v>
      </c>
      <c r="BU6" s="9">
        <v>3</v>
      </c>
      <c r="BV6" s="12">
        <v>4</v>
      </c>
      <c r="BW6" s="9">
        <v>5</v>
      </c>
      <c r="BX6" s="9">
        <v>6</v>
      </c>
      <c r="BY6" s="9">
        <v>10</v>
      </c>
      <c r="BZ6" s="9">
        <v>11</v>
      </c>
      <c r="CA6" s="9">
        <v>12</v>
      </c>
      <c r="CB6" s="12">
        <v>14</v>
      </c>
      <c r="CC6" s="9">
        <v>15</v>
      </c>
      <c r="CD6" s="9">
        <v>17</v>
      </c>
      <c r="CE6" s="9">
        <v>18</v>
      </c>
      <c r="CF6" s="9">
        <v>22</v>
      </c>
      <c r="CG6" s="9">
        <v>23</v>
      </c>
      <c r="CH6" s="9">
        <v>25</v>
      </c>
      <c r="CI6" s="9">
        <v>27</v>
      </c>
      <c r="CJ6" s="9">
        <v>28</v>
      </c>
      <c r="CK6" s="9">
        <v>30</v>
      </c>
      <c r="CL6" s="9">
        <v>33</v>
      </c>
      <c r="CM6" s="9">
        <v>35</v>
      </c>
      <c r="CN6" s="9">
        <v>36</v>
      </c>
      <c r="CO6" s="9">
        <v>37</v>
      </c>
      <c r="CP6" s="9">
        <v>38</v>
      </c>
      <c r="CQ6" s="9">
        <v>39</v>
      </c>
      <c r="CR6" s="9">
        <v>41</v>
      </c>
      <c r="CS6" s="9">
        <v>43</v>
      </c>
      <c r="CT6" s="9">
        <v>44</v>
      </c>
      <c r="CU6" s="9">
        <v>45</v>
      </c>
      <c r="CV6" s="9">
        <v>47</v>
      </c>
      <c r="CW6" s="9">
        <v>48</v>
      </c>
      <c r="CX6" s="9">
        <v>49</v>
      </c>
      <c r="CY6" s="9">
        <v>50</v>
      </c>
      <c r="CZ6" s="9">
        <v>51</v>
      </c>
      <c r="DA6" s="9">
        <v>55</v>
      </c>
      <c r="DB6" s="9">
        <v>60</v>
      </c>
      <c r="DC6" s="9">
        <v>61</v>
      </c>
      <c r="DD6" s="9">
        <v>62</v>
      </c>
      <c r="DE6" s="9">
        <v>64</v>
      </c>
      <c r="DF6" s="9">
        <v>67</v>
      </c>
      <c r="DG6" s="12">
        <v>68</v>
      </c>
      <c r="DH6" s="9">
        <v>69</v>
      </c>
      <c r="DI6" s="9">
        <v>70</v>
      </c>
      <c r="DJ6" s="9">
        <v>73</v>
      </c>
      <c r="DK6" s="9">
        <v>75</v>
      </c>
      <c r="DL6" s="9">
        <v>76</v>
      </c>
      <c r="DM6" s="9">
        <v>78</v>
      </c>
      <c r="DN6" s="9">
        <v>79</v>
      </c>
      <c r="DO6" s="16">
        <v>80</v>
      </c>
      <c r="DP6" s="9">
        <v>82</v>
      </c>
      <c r="DQ6" s="9">
        <v>83</v>
      </c>
      <c r="DR6" s="9">
        <v>84</v>
      </c>
      <c r="DS6" s="9">
        <v>85</v>
      </c>
      <c r="DT6" s="9">
        <v>86</v>
      </c>
      <c r="DU6" s="9">
        <v>87</v>
      </c>
      <c r="DV6" s="9">
        <v>90</v>
      </c>
      <c r="DW6" s="9">
        <v>92</v>
      </c>
      <c r="DX6" s="9">
        <v>93</v>
      </c>
      <c r="DY6" s="9">
        <v>94</v>
      </c>
      <c r="DZ6" s="9">
        <v>95</v>
      </c>
      <c r="EA6" s="9">
        <v>98</v>
      </c>
      <c r="EB6" s="9">
        <v>100</v>
      </c>
      <c r="EC6" s="9">
        <v>101</v>
      </c>
      <c r="ED6" s="9">
        <v>102</v>
      </c>
      <c r="EE6" s="9">
        <v>103</v>
      </c>
      <c r="EF6" s="9">
        <v>104</v>
      </c>
      <c r="EG6" s="9">
        <v>105</v>
      </c>
      <c r="EH6" s="9">
        <v>106</v>
      </c>
      <c r="EI6" s="9">
        <v>108</v>
      </c>
      <c r="EJ6" s="9">
        <v>109</v>
      </c>
      <c r="EK6" s="9">
        <v>110</v>
      </c>
      <c r="EL6" s="9">
        <v>111</v>
      </c>
      <c r="EM6" s="9">
        <v>112</v>
      </c>
      <c r="EN6" s="9">
        <v>113</v>
      </c>
      <c r="EO6" s="9">
        <v>114</v>
      </c>
      <c r="EP6" s="9">
        <v>115</v>
      </c>
      <c r="EQ6" s="9">
        <v>116</v>
      </c>
      <c r="ER6" s="9">
        <v>117</v>
      </c>
      <c r="ES6" s="9">
        <v>119</v>
      </c>
      <c r="ET6" s="9">
        <v>120</v>
      </c>
      <c r="EU6" s="9">
        <v>121</v>
      </c>
      <c r="EV6" s="9">
        <v>122</v>
      </c>
      <c r="EW6" s="9">
        <v>123</v>
      </c>
      <c r="EX6" s="9">
        <v>124</v>
      </c>
      <c r="EY6" s="9">
        <v>125</v>
      </c>
      <c r="EZ6" s="9">
        <v>126</v>
      </c>
      <c r="FA6" s="12">
        <v>127</v>
      </c>
      <c r="FB6" s="9">
        <v>128</v>
      </c>
      <c r="FC6" s="9">
        <v>129</v>
      </c>
      <c r="FD6" s="9">
        <v>130</v>
      </c>
      <c r="FE6" s="9">
        <v>131</v>
      </c>
      <c r="FF6" s="9">
        <v>133</v>
      </c>
      <c r="FG6" s="9">
        <v>135</v>
      </c>
      <c r="FH6" s="9">
        <v>137</v>
      </c>
      <c r="FI6" s="9">
        <v>138</v>
      </c>
      <c r="FJ6" s="9">
        <v>141</v>
      </c>
      <c r="FK6" s="9">
        <v>142</v>
      </c>
      <c r="FL6" s="9">
        <v>143</v>
      </c>
    </row>
    <row r="7" spans="1:168" ht="32.25" customHeight="1" x14ac:dyDescent="0.25">
      <c r="A7" s="28" t="s">
        <v>4</v>
      </c>
      <c r="B7" s="3" t="s">
        <v>10</v>
      </c>
      <c r="C7" s="15">
        <f>SUM(D7:FL7)</f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v>2</v>
      </c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</row>
    <row r="8" spans="1:168" ht="31.5" x14ac:dyDescent="0.25">
      <c r="A8" s="28"/>
      <c r="B8" s="3" t="s">
        <v>33</v>
      </c>
      <c r="C8" s="20">
        <f t="shared" ref="C8:C41" si="0">SUM(D8:FL8)</f>
        <v>500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>
        <v>500</v>
      </c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</row>
    <row r="9" spans="1:168" ht="15.75" x14ac:dyDescent="0.25">
      <c r="A9" s="27" t="s">
        <v>5</v>
      </c>
      <c r="B9" s="3" t="s">
        <v>6</v>
      </c>
      <c r="C9" s="15">
        <f t="shared" si="0"/>
        <v>23</v>
      </c>
      <c r="D9" s="8"/>
      <c r="E9" s="8"/>
      <c r="F9" s="8"/>
      <c r="G9" s="8"/>
      <c r="H9" s="8"/>
      <c r="I9" s="8"/>
      <c r="J9" s="8"/>
      <c r="K9" s="8"/>
      <c r="L9" s="8"/>
      <c r="M9" s="8">
        <v>1</v>
      </c>
      <c r="N9" s="8"/>
      <c r="O9" s="8"/>
      <c r="P9" s="8">
        <v>2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>
        <v>1</v>
      </c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>
        <v>1</v>
      </c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>
        <v>1</v>
      </c>
      <c r="BY9" s="8"/>
      <c r="BZ9" s="8"/>
      <c r="CA9" s="8"/>
      <c r="CB9" s="8"/>
      <c r="CC9" s="8"/>
      <c r="CD9" s="8"/>
      <c r="CE9" s="8"/>
      <c r="CF9" s="8"/>
      <c r="CG9" s="8"/>
      <c r="CH9" s="8">
        <v>1</v>
      </c>
      <c r="CI9" s="8"/>
      <c r="CJ9" s="8"/>
      <c r="CK9" s="8"/>
      <c r="CL9" s="8"/>
      <c r="CM9" s="8"/>
      <c r="CN9" s="8">
        <v>1</v>
      </c>
      <c r="CO9" s="8">
        <v>1</v>
      </c>
      <c r="CP9" s="8">
        <v>1</v>
      </c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>
        <v>1</v>
      </c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>
        <v>1</v>
      </c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>
        <v>1</v>
      </c>
      <c r="EE9" s="8">
        <v>1</v>
      </c>
      <c r="EF9" s="8"/>
      <c r="EG9" s="8"/>
      <c r="EH9" s="8"/>
      <c r="EI9" s="8"/>
      <c r="EJ9" s="8"/>
      <c r="EK9" s="8"/>
      <c r="EL9" s="8"/>
      <c r="EM9" s="8">
        <v>1</v>
      </c>
      <c r="EN9" s="8"/>
      <c r="EO9" s="8">
        <v>1</v>
      </c>
      <c r="EP9" s="8"/>
      <c r="EQ9" s="8">
        <v>3</v>
      </c>
      <c r="ER9" s="8"/>
      <c r="ES9" s="8"/>
      <c r="ET9" s="8"/>
      <c r="EU9" s="8"/>
      <c r="EV9" s="8"/>
      <c r="EW9" s="8"/>
      <c r="EX9" s="8"/>
      <c r="EY9" s="8">
        <v>1</v>
      </c>
      <c r="EZ9" s="8"/>
      <c r="FA9" s="8"/>
      <c r="FB9" s="8">
        <v>1</v>
      </c>
      <c r="FC9" s="8">
        <v>1</v>
      </c>
      <c r="FD9" s="8">
        <v>1</v>
      </c>
      <c r="FE9" s="8"/>
      <c r="FF9" s="8"/>
      <c r="FG9" s="8"/>
      <c r="FH9" s="8"/>
      <c r="FI9" s="8"/>
      <c r="FJ9" s="8"/>
      <c r="FK9" s="8"/>
      <c r="FL9" s="8"/>
    </row>
    <row r="10" spans="1:168" ht="31.5" x14ac:dyDescent="0.25">
      <c r="A10" s="27"/>
      <c r="B10" s="3" t="s">
        <v>7</v>
      </c>
      <c r="C10" s="20">
        <f t="shared" si="0"/>
        <v>614.65</v>
      </c>
      <c r="D10" s="8"/>
      <c r="E10" s="8"/>
      <c r="F10" s="8"/>
      <c r="G10" s="8"/>
      <c r="H10" s="8"/>
      <c r="I10" s="8"/>
      <c r="J10" s="8"/>
      <c r="K10" s="8"/>
      <c r="L10" s="8"/>
      <c r="M10" s="8">
        <v>23.6</v>
      </c>
      <c r="N10" s="8"/>
      <c r="O10" s="8"/>
      <c r="P10" s="8">
        <v>10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>
        <v>12</v>
      </c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>
        <v>30</v>
      </c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>
        <v>6</v>
      </c>
      <c r="BY10" s="8"/>
      <c r="BZ10" s="8"/>
      <c r="CA10" s="8"/>
      <c r="CB10" s="8"/>
      <c r="CC10" s="8"/>
      <c r="CD10" s="8"/>
      <c r="CE10" s="8"/>
      <c r="CF10" s="8"/>
      <c r="CG10" s="8"/>
      <c r="CH10" s="8">
        <v>20</v>
      </c>
      <c r="CI10" s="8"/>
      <c r="CJ10" s="8"/>
      <c r="CK10" s="8"/>
      <c r="CL10" s="8"/>
      <c r="CM10" s="8"/>
      <c r="CN10" s="8">
        <v>20</v>
      </c>
      <c r="CO10" s="8">
        <v>20</v>
      </c>
      <c r="CP10" s="8">
        <v>12</v>
      </c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>
        <v>22</v>
      </c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>
        <v>37.200000000000003</v>
      </c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>
        <v>25.65</v>
      </c>
      <c r="EE10" s="8">
        <v>30</v>
      </c>
      <c r="EF10" s="8"/>
      <c r="EG10" s="8"/>
      <c r="EH10" s="8"/>
      <c r="EI10" s="8"/>
      <c r="EJ10" s="8"/>
      <c r="EK10" s="8"/>
      <c r="EL10" s="8"/>
      <c r="EM10" s="8">
        <v>20</v>
      </c>
      <c r="EN10" s="8"/>
      <c r="EO10" s="8">
        <v>189.3</v>
      </c>
      <c r="EP10" s="8"/>
      <c r="EQ10" s="8">
        <v>30</v>
      </c>
      <c r="ER10" s="8"/>
      <c r="ES10" s="8"/>
      <c r="ET10" s="8"/>
      <c r="EU10" s="8"/>
      <c r="EV10" s="8"/>
      <c r="EW10" s="8"/>
      <c r="EX10" s="8"/>
      <c r="EY10" s="8">
        <v>38.200000000000003</v>
      </c>
      <c r="EZ10" s="8"/>
      <c r="FA10" s="8"/>
      <c r="FB10" s="8">
        <v>3.5</v>
      </c>
      <c r="FC10" s="8">
        <v>37.4</v>
      </c>
      <c r="FD10" s="8">
        <v>27.8</v>
      </c>
      <c r="FE10" s="8"/>
      <c r="FF10" s="8"/>
      <c r="FG10" s="8"/>
      <c r="FH10" s="8"/>
      <c r="FI10" s="8"/>
      <c r="FJ10" s="8"/>
      <c r="FK10" s="8"/>
      <c r="FL10" s="8"/>
    </row>
    <row r="11" spans="1:168" ht="15.75" x14ac:dyDescent="0.25">
      <c r="A11" s="27" t="s">
        <v>8</v>
      </c>
      <c r="B11" s="3" t="s">
        <v>6</v>
      </c>
      <c r="C11" s="15">
        <f t="shared" si="0"/>
        <v>12</v>
      </c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>
        <v>1</v>
      </c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>
        <v>1</v>
      </c>
      <c r="BI11" s="8"/>
      <c r="BJ11" s="8"/>
      <c r="BK11" s="8"/>
      <c r="BL11" s="8"/>
      <c r="BM11" s="8"/>
      <c r="BN11" s="8">
        <v>1</v>
      </c>
      <c r="BO11" s="8"/>
      <c r="BP11" s="8"/>
      <c r="BQ11" s="8"/>
      <c r="BR11" s="8"/>
      <c r="BS11" s="8"/>
      <c r="BT11" s="8">
        <v>1</v>
      </c>
      <c r="BU11" s="8"/>
      <c r="BV11" s="8"/>
      <c r="BW11" s="8"/>
      <c r="BX11" s="8"/>
      <c r="BY11" s="8"/>
      <c r="BZ11" s="8">
        <v>1</v>
      </c>
      <c r="CA11" s="8"/>
      <c r="CB11" s="8"/>
      <c r="CC11" s="8"/>
      <c r="CD11" s="8"/>
      <c r="CE11" s="8"/>
      <c r="CF11" s="8">
        <v>1</v>
      </c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>
        <v>2</v>
      </c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>
        <v>1</v>
      </c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>
        <v>1</v>
      </c>
      <c r="EP11" s="8"/>
      <c r="EQ11" s="8"/>
      <c r="ER11" s="8"/>
      <c r="ES11" s="8"/>
      <c r="ET11" s="8"/>
      <c r="EU11" s="8"/>
      <c r="EV11" s="8">
        <v>1</v>
      </c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</row>
    <row r="12" spans="1:168" ht="31.5" x14ac:dyDescent="0.25">
      <c r="A12" s="27"/>
      <c r="B12" s="3" t="s">
        <v>7</v>
      </c>
      <c r="C12" s="20">
        <f t="shared" si="0"/>
        <v>214.8</v>
      </c>
      <c r="D12" s="8">
        <v>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>
        <v>4.8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>
        <v>30</v>
      </c>
      <c r="BI12" s="8"/>
      <c r="BJ12" s="8"/>
      <c r="BK12" s="8"/>
      <c r="BL12" s="8"/>
      <c r="BM12" s="8"/>
      <c r="BN12" s="8">
        <v>15</v>
      </c>
      <c r="BO12" s="8"/>
      <c r="BP12" s="8"/>
      <c r="BQ12" s="8"/>
      <c r="BR12" s="8"/>
      <c r="BS12" s="8"/>
      <c r="BT12" s="8">
        <v>2</v>
      </c>
      <c r="BU12" s="8"/>
      <c r="BV12" s="8"/>
      <c r="BW12" s="8"/>
      <c r="BX12" s="8"/>
      <c r="BY12" s="8"/>
      <c r="BZ12" s="8">
        <v>20</v>
      </c>
      <c r="CA12" s="8"/>
      <c r="CB12" s="8"/>
      <c r="CC12" s="8"/>
      <c r="CD12" s="8"/>
      <c r="CE12" s="8"/>
      <c r="CF12" s="8">
        <v>4.5</v>
      </c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>
        <v>35</v>
      </c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>
        <v>30</v>
      </c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>
        <v>33.5</v>
      </c>
      <c r="EP12" s="8"/>
      <c r="EQ12" s="8"/>
      <c r="ER12" s="8"/>
      <c r="ES12" s="8"/>
      <c r="ET12" s="8"/>
      <c r="EU12" s="8"/>
      <c r="EV12" s="8">
        <v>35</v>
      </c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</row>
    <row r="13" spans="1:168" ht="34.5" customHeight="1" x14ac:dyDescent="0.25">
      <c r="A13" s="28" t="s">
        <v>9</v>
      </c>
      <c r="B13" s="3" t="s">
        <v>10</v>
      </c>
      <c r="C13" s="15">
        <f t="shared" si="0"/>
        <v>185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8"/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2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8">
        <v>1</v>
      </c>
      <c r="AM13" s="8">
        <v>1</v>
      </c>
      <c r="AN13" s="8">
        <v>1</v>
      </c>
      <c r="AO13" s="8">
        <v>1</v>
      </c>
      <c r="AP13" s="8">
        <v>1</v>
      </c>
      <c r="AQ13" s="8">
        <v>1</v>
      </c>
      <c r="AR13" s="8">
        <v>1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1</v>
      </c>
      <c r="BA13" s="8">
        <v>1</v>
      </c>
      <c r="BB13" s="8">
        <v>1</v>
      </c>
      <c r="BC13" s="8">
        <v>1</v>
      </c>
      <c r="BD13" s="8">
        <v>1</v>
      </c>
      <c r="BE13" s="8"/>
      <c r="BF13" s="8">
        <v>1</v>
      </c>
      <c r="BG13" s="8">
        <v>2</v>
      </c>
      <c r="BH13" s="8">
        <v>1</v>
      </c>
      <c r="BI13" s="8">
        <v>1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/>
      <c r="BR13" s="8"/>
      <c r="BS13" s="8"/>
      <c r="BT13" s="8">
        <v>2</v>
      </c>
      <c r="BU13" s="8">
        <v>3</v>
      </c>
      <c r="BV13" s="8">
        <v>1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2</v>
      </c>
      <c r="CE13" s="8">
        <v>1</v>
      </c>
      <c r="CF13" s="8"/>
      <c r="CG13" s="8">
        <v>1</v>
      </c>
      <c r="CH13" s="8">
        <v>2</v>
      </c>
      <c r="CI13" s="8">
        <v>1</v>
      </c>
      <c r="CJ13" s="8">
        <v>2</v>
      </c>
      <c r="CK13" s="8"/>
      <c r="CL13" s="8">
        <v>1</v>
      </c>
      <c r="CM13" s="8">
        <v>1</v>
      </c>
      <c r="CN13" s="8">
        <v>1</v>
      </c>
      <c r="CO13" s="8">
        <v>1</v>
      </c>
      <c r="CP13" s="8">
        <v>1</v>
      </c>
      <c r="CQ13" s="8">
        <v>1</v>
      </c>
      <c r="CR13" s="8">
        <v>1</v>
      </c>
      <c r="CS13" s="8">
        <v>2</v>
      </c>
      <c r="CT13" s="8">
        <v>1</v>
      </c>
      <c r="CU13" s="8">
        <v>1</v>
      </c>
      <c r="CV13" s="8">
        <v>1</v>
      </c>
      <c r="CW13" s="8">
        <v>1</v>
      </c>
      <c r="CX13" s="8">
        <v>1</v>
      </c>
      <c r="CY13" s="8">
        <v>1</v>
      </c>
      <c r="CZ13" s="8">
        <v>1</v>
      </c>
      <c r="DA13" s="8">
        <v>1</v>
      </c>
      <c r="DB13" s="8">
        <v>1</v>
      </c>
      <c r="DC13" s="8">
        <v>1</v>
      </c>
      <c r="DD13" s="8">
        <v>2</v>
      </c>
      <c r="DE13" s="8">
        <v>1</v>
      </c>
      <c r="DF13" s="8">
        <v>1</v>
      </c>
      <c r="DG13" s="8">
        <v>1</v>
      </c>
      <c r="DH13" s="8">
        <v>1</v>
      </c>
      <c r="DI13" s="8">
        <v>1</v>
      </c>
      <c r="DJ13" s="8">
        <v>1</v>
      </c>
      <c r="DK13" s="8">
        <v>1</v>
      </c>
      <c r="DL13" s="8">
        <v>2</v>
      </c>
      <c r="DM13" s="8"/>
      <c r="DN13" s="8">
        <v>1</v>
      </c>
      <c r="DO13" s="8">
        <v>2</v>
      </c>
      <c r="DP13" s="8">
        <v>1</v>
      </c>
      <c r="DQ13" s="8">
        <v>1</v>
      </c>
      <c r="DR13" s="8">
        <v>1</v>
      </c>
      <c r="DS13" s="8">
        <v>1</v>
      </c>
      <c r="DT13" s="8">
        <v>2</v>
      </c>
      <c r="DU13" s="8">
        <v>1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8">
        <v>1</v>
      </c>
      <c r="EJ13" s="8">
        <v>1</v>
      </c>
      <c r="EK13" s="8">
        <v>1</v>
      </c>
      <c r="EL13" s="8">
        <v>2</v>
      </c>
      <c r="EM13" s="8">
        <v>1</v>
      </c>
      <c r="EN13" s="8">
        <v>2</v>
      </c>
      <c r="EO13" s="8">
        <v>1</v>
      </c>
      <c r="EP13" s="8">
        <v>3</v>
      </c>
      <c r="EQ13" s="8">
        <v>3</v>
      </c>
      <c r="ER13" s="8">
        <v>2</v>
      </c>
      <c r="ES13" s="8">
        <v>1</v>
      </c>
      <c r="ET13" s="8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1</v>
      </c>
      <c r="FF13" s="8">
        <v>3</v>
      </c>
      <c r="FG13" s="8">
        <v>1</v>
      </c>
      <c r="FH13" s="8">
        <v>1</v>
      </c>
      <c r="FI13" s="8">
        <v>1</v>
      </c>
      <c r="FJ13" s="8">
        <v>1</v>
      </c>
      <c r="FK13" s="8">
        <v>1</v>
      </c>
      <c r="FL13" s="8">
        <v>1</v>
      </c>
    </row>
    <row r="14" spans="1:168" ht="31.5" x14ac:dyDescent="0.25">
      <c r="A14" s="28"/>
      <c r="B14" s="3" t="s">
        <v>7</v>
      </c>
      <c r="C14" s="20">
        <f t="shared" si="0"/>
        <v>8800.1399999999921</v>
      </c>
      <c r="D14" s="8">
        <v>40</v>
      </c>
      <c r="E14" s="8">
        <v>30</v>
      </c>
      <c r="F14" s="8">
        <v>40.9</v>
      </c>
      <c r="G14" s="8">
        <v>40.9</v>
      </c>
      <c r="H14" s="8">
        <v>37.700000000000003</v>
      </c>
      <c r="I14" s="8">
        <v>40.799999999999997</v>
      </c>
      <c r="J14" s="8">
        <v>36.799999999999997</v>
      </c>
      <c r="K14" s="8">
        <v>40</v>
      </c>
      <c r="L14" s="8">
        <v>40.9</v>
      </c>
      <c r="M14" s="8">
        <v>62.5</v>
      </c>
      <c r="N14" s="8">
        <v>133.9</v>
      </c>
      <c r="O14" s="8">
        <v>81.8</v>
      </c>
      <c r="P14" s="8">
        <v>40.6</v>
      </c>
      <c r="Q14" s="8">
        <v>40.9</v>
      </c>
      <c r="R14" s="8">
        <v>40.9</v>
      </c>
      <c r="S14" s="8">
        <v>30</v>
      </c>
      <c r="T14" s="8">
        <v>40.9</v>
      </c>
      <c r="U14" s="8">
        <v>94.5</v>
      </c>
      <c r="V14" s="8"/>
      <c r="W14" s="8">
        <v>40.799999999999997</v>
      </c>
      <c r="X14" s="8">
        <v>40.9</v>
      </c>
      <c r="Y14" s="8">
        <v>62.7</v>
      </c>
      <c r="Z14" s="8">
        <v>30</v>
      </c>
      <c r="AA14" s="8">
        <v>30</v>
      </c>
      <c r="AB14" s="8">
        <v>30</v>
      </c>
      <c r="AC14" s="8">
        <v>60</v>
      </c>
      <c r="AD14" s="8">
        <v>80</v>
      </c>
      <c r="AE14" s="8">
        <v>100.1</v>
      </c>
      <c r="AF14" s="8">
        <v>80</v>
      </c>
      <c r="AG14" s="8">
        <v>40.9</v>
      </c>
      <c r="AH14" s="8">
        <v>40.799999999999997</v>
      </c>
      <c r="AI14" s="8">
        <v>81.8</v>
      </c>
      <c r="AJ14" s="8">
        <v>40.9</v>
      </c>
      <c r="AK14" s="8">
        <v>81.75</v>
      </c>
      <c r="AL14" s="8">
        <v>40.9</v>
      </c>
      <c r="AM14" s="8">
        <v>40.9</v>
      </c>
      <c r="AN14" s="8">
        <v>70.900000000000006</v>
      </c>
      <c r="AO14" s="8">
        <v>80</v>
      </c>
      <c r="AP14" s="8">
        <v>30</v>
      </c>
      <c r="AQ14" s="8">
        <v>30</v>
      </c>
      <c r="AR14" s="8">
        <v>40.9</v>
      </c>
      <c r="AS14" s="8">
        <v>40.9</v>
      </c>
      <c r="AT14" s="8">
        <v>31.8</v>
      </c>
      <c r="AU14" s="8">
        <v>30</v>
      </c>
      <c r="AV14" s="8">
        <v>54.9</v>
      </c>
      <c r="AW14" s="8">
        <v>80</v>
      </c>
      <c r="AX14" s="8">
        <v>40.9</v>
      </c>
      <c r="AY14" s="8">
        <v>63.2</v>
      </c>
      <c r="AZ14" s="8">
        <v>5</v>
      </c>
      <c r="BA14" s="8">
        <v>40.9</v>
      </c>
      <c r="BB14" s="8">
        <v>40.9</v>
      </c>
      <c r="BC14" s="8">
        <v>40.9</v>
      </c>
      <c r="BD14" s="8">
        <v>30.9</v>
      </c>
      <c r="BE14" s="8"/>
      <c r="BF14" s="8">
        <v>81</v>
      </c>
      <c r="BG14" s="8">
        <v>123.6</v>
      </c>
      <c r="BH14" s="8">
        <v>40.9</v>
      </c>
      <c r="BI14" s="8">
        <v>40.9</v>
      </c>
      <c r="BJ14" s="8">
        <v>87.2</v>
      </c>
      <c r="BK14" s="8">
        <v>56.2</v>
      </c>
      <c r="BL14" s="8">
        <v>40</v>
      </c>
      <c r="BM14" s="8">
        <v>30</v>
      </c>
      <c r="BN14" s="8">
        <v>82.5</v>
      </c>
      <c r="BO14" s="8">
        <v>31.4</v>
      </c>
      <c r="BP14" s="8">
        <v>40.9</v>
      </c>
      <c r="BQ14" s="8"/>
      <c r="BR14" s="8"/>
      <c r="BS14" s="8"/>
      <c r="BT14" s="8">
        <v>75.5</v>
      </c>
      <c r="BU14" s="8">
        <v>103.8</v>
      </c>
      <c r="BV14" s="8">
        <v>57.6</v>
      </c>
      <c r="BW14" s="8">
        <v>40.9</v>
      </c>
      <c r="BX14" s="8">
        <v>40.9</v>
      </c>
      <c r="BY14" s="8">
        <v>84.6</v>
      </c>
      <c r="BZ14" s="8">
        <v>84.6</v>
      </c>
      <c r="CA14" s="8">
        <v>40.9</v>
      </c>
      <c r="CB14" s="8">
        <v>34.299999999999997</v>
      </c>
      <c r="CC14" s="8">
        <v>40.9</v>
      </c>
      <c r="CD14" s="8">
        <v>63</v>
      </c>
      <c r="CE14" s="8">
        <v>40.9</v>
      </c>
      <c r="CF14" s="8"/>
      <c r="CG14" s="8">
        <v>80</v>
      </c>
      <c r="CH14" s="8">
        <v>86.5</v>
      </c>
      <c r="CI14" s="8">
        <v>41</v>
      </c>
      <c r="CJ14" s="8">
        <v>81.75</v>
      </c>
      <c r="CK14" s="8"/>
      <c r="CL14" s="8">
        <v>40.9</v>
      </c>
      <c r="CM14" s="8">
        <v>40.9</v>
      </c>
      <c r="CN14" s="8">
        <v>30</v>
      </c>
      <c r="CO14" s="8">
        <v>33</v>
      </c>
      <c r="CP14" s="8">
        <v>34</v>
      </c>
      <c r="CQ14" s="8">
        <v>40.9</v>
      </c>
      <c r="CR14" s="8">
        <v>37.5</v>
      </c>
      <c r="CS14" s="8">
        <v>127.4</v>
      </c>
      <c r="CT14" s="8">
        <v>33</v>
      </c>
      <c r="CU14" s="8">
        <v>40.799999999999997</v>
      </c>
      <c r="CV14" s="8">
        <v>40.9</v>
      </c>
      <c r="CW14" s="8">
        <v>92.7</v>
      </c>
      <c r="CX14" s="8">
        <v>40.9</v>
      </c>
      <c r="CY14" s="8">
        <v>41</v>
      </c>
      <c r="CZ14" s="8">
        <v>40.9</v>
      </c>
      <c r="DA14" s="8">
        <v>40.9</v>
      </c>
      <c r="DB14" s="8">
        <v>40.9</v>
      </c>
      <c r="DC14" s="8">
        <v>41</v>
      </c>
      <c r="DD14" s="8">
        <v>110.9</v>
      </c>
      <c r="DE14" s="8">
        <v>40.9</v>
      </c>
      <c r="DF14" s="8">
        <v>40.9</v>
      </c>
      <c r="DG14" s="8">
        <v>40.9</v>
      </c>
      <c r="DH14" s="8">
        <v>84.6</v>
      </c>
      <c r="DI14" s="8">
        <v>40</v>
      </c>
      <c r="DJ14" s="8">
        <v>40.799999999999997</v>
      </c>
      <c r="DK14" s="8">
        <v>30</v>
      </c>
      <c r="DL14" s="8">
        <v>232</v>
      </c>
      <c r="DM14" s="8">
        <v>30</v>
      </c>
      <c r="DN14" s="8">
        <v>40.9</v>
      </c>
      <c r="DO14" s="8">
        <v>134.9</v>
      </c>
      <c r="DP14" s="8">
        <v>40.9</v>
      </c>
      <c r="DQ14" s="8">
        <v>84.6</v>
      </c>
      <c r="DR14" s="8">
        <v>40.869999999999997</v>
      </c>
      <c r="DS14" s="8">
        <v>39.700000000000003</v>
      </c>
      <c r="DT14" s="8">
        <v>81.75</v>
      </c>
      <c r="DU14" s="8">
        <v>40</v>
      </c>
      <c r="DV14" s="8">
        <v>40.9</v>
      </c>
      <c r="DW14" s="8">
        <v>40.869999999999997</v>
      </c>
      <c r="DX14" s="8">
        <v>90.3</v>
      </c>
      <c r="DY14" s="8">
        <v>70.900000000000006</v>
      </c>
      <c r="DZ14" s="8">
        <v>40.9</v>
      </c>
      <c r="EA14" s="8">
        <v>40.9</v>
      </c>
      <c r="EB14" s="8">
        <v>39.700000000000003</v>
      </c>
      <c r="EC14" s="8">
        <v>41</v>
      </c>
      <c r="ED14" s="8">
        <v>40.9</v>
      </c>
      <c r="EE14" s="8">
        <v>40.9</v>
      </c>
      <c r="EF14" s="8">
        <v>84.6</v>
      </c>
      <c r="EG14" s="8">
        <v>40.9</v>
      </c>
      <c r="EH14" s="8">
        <v>40.9</v>
      </c>
      <c r="EI14" s="8">
        <v>40.9</v>
      </c>
      <c r="EJ14" s="8">
        <v>40.9</v>
      </c>
      <c r="EK14" s="8">
        <v>40.9</v>
      </c>
      <c r="EL14" s="8">
        <v>81.8</v>
      </c>
      <c r="EM14" s="8">
        <v>84</v>
      </c>
      <c r="EN14" s="8">
        <v>80</v>
      </c>
      <c r="EO14" s="8">
        <v>90.3</v>
      </c>
      <c r="EP14" s="8">
        <v>122.6</v>
      </c>
      <c r="EQ14" s="8">
        <v>120.7</v>
      </c>
      <c r="ER14" s="8">
        <v>41</v>
      </c>
      <c r="ES14" s="8">
        <v>40</v>
      </c>
      <c r="ET14" s="8">
        <v>40.9</v>
      </c>
      <c r="EU14" s="8">
        <v>39.9</v>
      </c>
      <c r="EV14" s="8">
        <v>41</v>
      </c>
      <c r="EW14" s="8">
        <v>40.9</v>
      </c>
      <c r="EX14" s="8">
        <v>40.9</v>
      </c>
      <c r="EY14" s="8">
        <v>39.700000000000003</v>
      </c>
      <c r="EZ14" s="8">
        <v>40.799999999999997</v>
      </c>
      <c r="FA14" s="8">
        <v>39.950000000000003</v>
      </c>
      <c r="FB14" s="8">
        <v>40.9</v>
      </c>
      <c r="FC14" s="8">
        <v>96.1</v>
      </c>
      <c r="FD14" s="8">
        <v>30</v>
      </c>
      <c r="FE14" s="8">
        <v>96.1</v>
      </c>
      <c r="FF14" s="8">
        <v>164.5</v>
      </c>
      <c r="FG14" s="8">
        <v>32</v>
      </c>
      <c r="FH14" s="8">
        <v>40.9</v>
      </c>
      <c r="FI14" s="8">
        <v>77.7</v>
      </c>
      <c r="FJ14" s="8">
        <v>40.9</v>
      </c>
      <c r="FK14" s="8">
        <v>39.700000000000003</v>
      </c>
      <c r="FL14" s="8">
        <v>108</v>
      </c>
    </row>
    <row r="15" spans="1:168" ht="47.25" x14ac:dyDescent="0.25">
      <c r="A15" s="4" t="s">
        <v>11</v>
      </c>
      <c r="B15" s="3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</row>
    <row r="16" spans="1:168" ht="15.75" x14ac:dyDescent="0.25">
      <c r="A16" s="29" t="s">
        <v>12</v>
      </c>
      <c r="B16" s="3" t="s">
        <v>10</v>
      </c>
      <c r="C16" s="15">
        <f t="shared" si="0"/>
        <v>13</v>
      </c>
      <c r="D16" s="8"/>
      <c r="E16" s="8"/>
      <c r="F16" s="8"/>
      <c r="G16" s="8"/>
      <c r="H16" s="8"/>
      <c r="I16" s="8">
        <v>1</v>
      </c>
      <c r="J16" s="8">
        <v>1</v>
      </c>
      <c r="K16" s="8"/>
      <c r="L16" s="8"/>
      <c r="M16" s="8"/>
      <c r="N16" s="8"/>
      <c r="O16" s="8"/>
      <c r="P16" s="8"/>
      <c r="Q16" s="8"/>
      <c r="R16" s="8"/>
      <c r="S16" s="8">
        <v>1</v>
      </c>
      <c r="T16" s="8"/>
      <c r="U16" s="8"/>
      <c r="V16" s="8"/>
      <c r="W16" s="8"/>
      <c r="X16" s="8">
        <v>1</v>
      </c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>
        <v>1</v>
      </c>
      <c r="AL16" s="8"/>
      <c r="AM16" s="8"/>
      <c r="AN16" s="8"/>
      <c r="AO16" s="8"/>
      <c r="AP16" s="8">
        <v>1</v>
      </c>
      <c r="AQ16" s="8">
        <v>1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>
        <v>1</v>
      </c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>
        <v>1</v>
      </c>
      <c r="EU16" s="8"/>
      <c r="EV16" s="8"/>
      <c r="EW16" s="8"/>
      <c r="EX16" s="8"/>
      <c r="EY16" s="8"/>
      <c r="EZ16" s="8"/>
      <c r="FA16" s="8"/>
      <c r="FB16" s="8">
        <v>1</v>
      </c>
      <c r="FC16" s="8"/>
      <c r="FD16" s="8"/>
      <c r="FE16" s="8"/>
      <c r="FF16" s="8">
        <v>1</v>
      </c>
      <c r="FG16" s="8"/>
      <c r="FH16" s="8"/>
      <c r="FI16" s="8"/>
      <c r="FJ16" s="8"/>
      <c r="FK16" s="8"/>
      <c r="FL16" s="8"/>
    </row>
    <row r="17" spans="1:168" ht="31.5" customHeight="1" x14ac:dyDescent="0.25">
      <c r="A17" s="30"/>
      <c r="B17" s="3" t="s">
        <v>7</v>
      </c>
      <c r="C17" s="20">
        <f t="shared" si="0"/>
        <v>2478.83</v>
      </c>
      <c r="D17" s="8"/>
      <c r="E17" s="8"/>
      <c r="F17" s="8"/>
      <c r="G17" s="8"/>
      <c r="H17" s="8"/>
      <c r="I17" s="8">
        <v>45</v>
      </c>
      <c r="J17" s="8">
        <v>140</v>
      </c>
      <c r="K17" s="8"/>
      <c r="L17" s="8"/>
      <c r="M17" s="8"/>
      <c r="N17" s="8"/>
      <c r="O17" s="8"/>
      <c r="P17" s="8"/>
      <c r="Q17" s="8"/>
      <c r="R17" s="8"/>
      <c r="S17" s="8">
        <v>500</v>
      </c>
      <c r="T17" s="8"/>
      <c r="U17" s="8"/>
      <c r="V17" s="8"/>
      <c r="W17" s="8"/>
      <c r="X17" s="8">
        <v>14.1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>
        <v>66.7</v>
      </c>
      <c r="AL17" s="8"/>
      <c r="AM17" s="8"/>
      <c r="AN17" s="8"/>
      <c r="AO17" s="8"/>
      <c r="AP17" s="8">
        <v>216.5</v>
      </c>
      <c r="AQ17" s="8">
        <v>60</v>
      </c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>
        <v>80</v>
      </c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>
        <v>27.5</v>
      </c>
      <c r="DX17" s="8"/>
      <c r="DY17" s="8"/>
      <c r="DZ17" s="8">
        <v>750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>
        <v>18</v>
      </c>
      <c r="EU17" s="8"/>
      <c r="EV17" s="8"/>
      <c r="EW17" s="8"/>
      <c r="EX17" s="8"/>
      <c r="EY17" s="8"/>
      <c r="EZ17" s="8"/>
      <c r="FA17" s="8"/>
      <c r="FB17" s="8">
        <v>514.6</v>
      </c>
      <c r="FC17" s="8"/>
      <c r="FD17" s="8"/>
      <c r="FE17" s="8"/>
      <c r="FF17" s="8">
        <v>46.43</v>
      </c>
      <c r="FG17" s="8"/>
      <c r="FH17" s="8"/>
      <c r="FI17" s="8"/>
      <c r="FJ17" s="8"/>
      <c r="FK17" s="8"/>
      <c r="FL17" s="8"/>
    </row>
    <row r="18" spans="1:168" ht="32.25" customHeight="1" x14ac:dyDescent="0.25">
      <c r="A18" s="31" t="s">
        <v>13</v>
      </c>
      <c r="B18" s="3" t="s">
        <v>10</v>
      </c>
      <c r="C18" s="15">
        <f t="shared" si="0"/>
        <v>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>
        <v>1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>
        <v>1</v>
      </c>
      <c r="AL18" s="8"/>
      <c r="AM18" s="8"/>
      <c r="AN18" s="8"/>
      <c r="AO18" s="8"/>
      <c r="AP18" s="8">
        <v>1</v>
      </c>
      <c r="AQ18" s="8"/>
      <c r="AR18" s="8"/>
      <c r="AS18" s="8"/>
      <c r="AT18" s="8"/>
      <c r="AU18" s="8"/>
      <c r="AV18" s="8"/>
      <c r="AW18" s="8">
        <v>1</v>
      </c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/>
      <c r="ED18" s="8"/>
      <c r="EE18" s="8"/>
      <c r="EF18" s="8"/>
      <c r="EG18" s="8">
        <v>1</v>
      </c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>
        <v>1</v>
      </c>
      <c r="EU18" s="8"/>
      <c r="EV18" s="8"/>
      <c r="EW18" s="8"/>
      <c r="EX18" s="8"/>
      <c r="EY18" s="8">
        <v>1</v>
      </c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</row>
    <row r="19" spans="1:168" ht="31.5" x14ac:dyDescent="0.25">
      <c r="A19" s="32"/>
      <c r="B19" s="3" t="s">
        <v>7</v>
      </c>
      <c r="C19" s="20">
        <f t="shared" si="0"/>
        <v>3925.9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>
        <v>5.7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>
        <v>17</v>
      </c>
      <c r="AL19" s="8"/>
      <c r="AM19" s="8"/>
      <c r="AN19" s="8"/>
      <c r="AO19" s="8"/>
      <c r="AP19" s="8">
        <v>12</v>
      </c>
      <c r="AQ19" s="8"/>
      <c r="AR19" s="8"/>
      <c r="AS19" s="8"/>
      <c r="AT19" s="8"/>
      <c r="AU19" s="8"/>
      <c r="AV19" s="8"/>
      <c r="AW19" s="8">
        <v>15</v>
      </c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>
        <v>11.2</v>
      </c>
      <c r="DX19" s="8"/>
      <c r="DY19" s="8"/>
      <c r="DZ19" s="8">
        <v>750</v>
      </c>
      <c r="EA19" s="8"/>
      <c r="EB19" s="8"/>
      <c r="EC19" s="8"/>
      <c r="ED19" s="8"/>
      <c r="EE19" s="8"/>
      <c r="EF19" s="8"/>
      <c r="EG19" s="8">
        <v>2000</v>
      </c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>
        <v>15</v>
      </c>
      <c r="EU19" s="8"/>
      <c r="EV19" s="8"/>
      <c r="EW19" s="8"/>
      <c r="EX19" s="8"/>
      <c r="EY19" s="8">
        <v>1100</v>
      </c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</row>
    <row r="20" spans="1:168" ht="32.25" customHeight="1" x14ac:dyDescent="0.25">
      <c r="A20" s="29" t="s">
        <v>14</v>
      </c>
      <c r="B20" s="3" t="s">
        <v>10</v>
      </c>
      <c r="C20" s="15">
        <f t="shared" si="0"/>
        <v>13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>
        <v>1</v>
      </c>
      <c r="Y20" s="8"/>
      <c r="Z20" s="8"/>
      <c r="AA20" s="8"/>
      <c r="AB20" s="8"/>
      <c r="AC20" s="8"/>
      <c r="AD20" s="8"/>
      <c r="AE20" s="8"/>
      <c r="AF20" s="8">
        <v>1</v>
      </c>
      <c r="AG20" s="8"/>
      <c r="AH20" s="8"/>
      <c r="AI20" s="8"/>
      <c r="AJ20" s="8"/>
      <c r="AK20" s="8">
        <v>1</v>
      </c>
      <c r="AL20" s="8"/>
      <c r="AM20" s="8"/>
      <c r="AN20" s="8"/>
      <c r="AO20" s="8"/>
      <c r="AP20" s="8">
        <v>1</v>
      </c>
      <c r="AQ20" s="8"/>
      <c r="AR20" s="8"/>
      <c r="AS20" s="8"/>
      <c r="AT20" s="8"/>
      <c r="AU20" s="8"/>
      <c r="AV20" s="8"/>
      <c r="AW20" s="8">
        <v>1</v>
      </c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>
        <v>1</v>
      </c>
      <c r="BK20" s="8">
        <v>1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/>
      <c r="ED20" s="8"/>
      <c r="EE20" s="8"/>
      <c r="EF20" s="8"/>
      <c r="EG20" s="8">
        <v>1</v>
      </c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>
        <v>1</v>
      </c>
      <c r="EU20" s="8"/>
      <c r="EV20" s="8"/>
      <c r="EW20" s="8"/>
      <c r="EX20" s="8">
        <v>1</v>
      </c>
      <c r="EY20" s="8">
        <v>1</v>
      </c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</row>
    <row r="21" spans="1:168" ht="31.5" x14ac:dyDescent="0.25">
      <c r="A21" s="30"/>
      <c r="B21" s="3" t="s">
        <v>7</v>
      </c>
      <c r="C21" s="20">
        <f t="shared" si="0"/>
        <v>4731.1000000000004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>
        <v>11.5</v>
      </c>
      <c r="Y21" s="8"/>
      <c r="Z21" s="8"/>
      <c r="AA21" s="8"/>
      <c r="AB21" s="8"/>
      <c r="AC21" s="8"/>
      <c r="AD21" s="8"/>
      <c r="AE21" s="8"/>
      <c r="AF21" s="8">
        <v>10</v>
      </c>
      <c r="AG21" s="8"/>
      <c r="AH21" s="8"/>
      <c r="AI21" s="8"/>
      <c r="AJ21" s="8"/>
      <c r="AK21" s="8">
        <v>269</v>
      </c>
      <c r="AL21" s="8"/>
      <c r="AM21" s="8"/>
      <c r="AN21" s="8"/>
      <c r="AO21" s="8"/>
      <c r="AP21" s="8">
        <v>12</v>
      </c>
      <c r="AQ21" s="8"/>
      <c r="AR21" s="8"/>
      <c r="AS21" s="8"/>
      <c r="AT21" s="8"/>
      <c r="AU21" s="8"/>
      <c r="AV21" s="8"/>
      <c r="AW21" s="8">
        <v>15</v>
      </c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>
        <v>50</v>
      </c>
      <c r="BK21" s="8">
        <v>70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>
        <v>11.2</v>
      </c>
      <c r="DX21" s="8"/>
      <c r="DY21" s="8"/>
      <c r="DZ21" s="8">
        <v>750</v>
      </c>
      <c r="EA21" s="8"/>
      <c r="EB21" s="8"/>
      <c r="EC21" s="8"/>
      <c r="ED21" s="8"/>
      <c r="EE21" s="8"/>
      <c r="EF21" s="8"/>
      <c r="EG21" s="8">
        <v>2000</v>
      </c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>
        <v>15</v>
      </c>
      <c r="EU21" s="8"/>
      <c r="EV21" s="8"/>
      <c r="EW21" s="8"/>
      <c r="EX21" s="8">
        <v>417.4</v>
      </c>
      <c r="EY21" s="8">
        <v>1100</v>
      </c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</row>
    <row r="22" spans="1:168" ht="15.75" x14ac:dyDescent="0.25">
      <c r="A22" s="28" t="s">
        <v>15</v>
      </c>
      <c r="B22" s="3" t="s">
        <v>10</v>
      </c>
      <c r="C22" s="15">
        <f t="shared" si="0"/>
        <v>16</v>
      </c>
      <c r="D22" s="8"/>
      <c r="E22" s="8"/>
      <c r="F22" s="8"/>
      <c r="G22" s="8"/>
      <c r="H22" s="8"/>
      <c r="I22" s="8">
        <v>1</v>
      </c>
      <c r="J22" s="8"/>
      <c r="K22" s="8">
        <v>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>
        <v>1</v>
      </c>
      <c r="Y22" s="8"/>
      <c r="Z22" s="8"/>
      <c r="AA22" s="8"/>
      <c r="AB22" s="8"/>
      <c r="AC22" s="8"/>
      <c r="AD22" s="8"/>
      <c r="AE22" s="8"/>
      <c r="AF22" s="8">
        <v>1</v>
      </c>
      <c r="AG22" s="8"/>
      <c r="AH22" s="8"/>
      <c r="AI22" s="8"/>
      <c r="AJ22" s="8"/>
      <c r="AK22" s="8">
        <v>1</v>
      </c>
      <c r="AL22" s="8"/>
      <c r="AM22" s="8"/>
      <c r="AN22" s="8">
        <v>1</v>
      </c>
      <c r="AO22" s="8"/>
      <c r="AP22" s="8">
        <v>1</v>
      </c>
      <c r="AQ22" s="8"/>
      <c r="AR22" s="8"/>
      <c r="AS22" s="8"/>
      <c r="AT22" s="8"/>
      <c r="AU22" s="8"/>
      <c r="AV22" s="8"/>
      <c r="AW22" s="8">
        <v>1</v>
      </c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>
        <v>1</v>
      </c>
      <c r="BL22" s="8"/>
      <c r="BM22" s="8"/>
      <c r="BN22" s="8"/>
      <c r="BO22" s="8"/>
      <c r="BP22" s="8">
        <v>1</v>
      </c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/>
      <c r="ED22" s="8"/>
      <c r="EE22" s="8"/>
      <c r="EF22" s="8"/>
      <c r="EG22" s="8">
        <v>1</v>
      </c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>
        <v>1</v>
      </c>
      <c r="EU22" s="8"/>
      <c r="EV22" s="8"/>
      <c r="EW22" s="8"/>
      <c r="EX22" s="8"/>
      <c r="EY22" s="8">
        <v>1</v>
      </c>
      <c r="EZ22" s="8"/>
      <c r="FA22" s="8"/>
      <c r="FB22" s="8"/>
      <c r="FC22" s="8"/>
      <c r="FD22" s="8"/>
      <c r="FE22" s="8"/>
      <c r="FF22" s="8">
        <v>1</v>
      </c>
      <c r="FG22" s="8"/>
      <c r="FH22" s="8"/>
      <c r="FI22" s="8"/>
      <c r="FJ22" s="8"/>
      <c r="FK22" s="8"/>
      <c r="FL22" s="8"/>
    </row>
    <row r="23" spans="1:168" ht="47.25" customHeight="1" x14ac:dyDescent="0.25">
      <c r="A23" s="28"/>
      <c r="B23" s="3" t="s">
        <v>7</v>
      </c>
      <c r="C23" s="20">
        <f t="shared" si="0"/>
        <v>4563.5</v>
      </c>
      <c r="D23" s="8"/>
      <c r="E23" s="8"/>
      <c r="F23" s="8"/>
      <c r="G23" s="8"/>
      <c r="H23" s="8"/>
      <c r="I23" s="8">
        <v>26</v>
      </c>
      <c r="J23" s="8"/>
      <c r="K23" s="8">
        <v>80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>
        <v>4.4000000000000004</v>
      </c>
      <c r="Y23" s="8"/>
      <c r="Z23" s="8"/>
      <c r="AA23" s="8"/>
      <c r="AB23" s="8"/>
      <c r="AC23" s="8"/>
      <c r="AD23" s="8"/>
      <c r="AE23" s="8"/>
      <c r="AF23" s="8">
        <v>30</v>
      </c>
      <c r="AG23" s="8"/>
      <c r="AH23" s="8"/>
      <c r="AI23" s="8"/>
      <c r="AJ23" s="8"/>
      <c r="AK23" s="8">
        <v>159</v>
      </c>
      <c r="AL23" s="8"/>
      <c r="AM23" s="8"/>
      <c r="AN23" s="8">
        <v>129.6</v>
      </c>
      <c r="AO23" s="8"/>
      <c r="AP23" s="8">
        <v>4</v>
      </c>
      <c r="AQ23" s="8"/>
      <c r="AR23" s="8"/>
      <c r="AS23" s="8"/>
      <c r="AT23" s="8"/>
      <c r="AU23" s="8"/>
      <c r="AV23" s="8"/>
      <c r="AW23" s="8">
        <v>20</v>
      </c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>
        <v>150</v>
      </c>
      <c r="BL23" s="8"/>
      <c r="BM23" s="8"/>
      <c r="BN23" s="8"/>
      <c r="BO23" s="8"/>
      <c r="BP23" s="8">
        <v>1042</v>
      </c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>
        <v>15.4</v>
      </c>
      <c r="DX23" s="8"/>
      <c r="DY23" s="8"/>
      <c r="DZ23" s="8">
        <v>750</v>
      </c>
      <c r="EA23" s="8"/>
      <c r="EB23" s="8"/>
      <c r="EC23" s="8"/>
      <c r="ED23" s="8"/>
      <c r="EE23" s="8"/>
      <c r="EF23" s="8"/>
      <c r="EG23" s="8">
        <v>1000</v>
      </c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>
        <v>43.5</v>
      </c>
      <c r="EU23" s="8"/>
      <c r="EV23" s="8"/>
      <c r="EW23" s="8"/>
      <c r="EX23" s="8"/>
      <c r="EY23" s="8">
        <v>1100</v>
      </c>
      <c r="EZ23" s="8"/>
      <c r="FA23" s="8"/>
      <c r="FB23" s="8"/>
      <c r="FC23" s="8"/>
      <c r="FD23" s="8"/>
      <c r="FE23" s="8"/>
      <c r="FF23" s="8">
        <v>9.6</v>
      </c>
      <c r="FG23" s="8"/>
      <c r="FH23" s="8"/>
      <c r="FI23" s="8"/>
      <c r="FJ23" s="8"/>
      <c r="FK23" s="8"/>
      <c r="FL23" s="8"/>
    </row>
    <row r="24" spans="1:168" ht="15.75" x14ac:dyDescent="0.25">
      <c r="A24" s="29" t="s">
        <v>16</v>
      </c>
      <c r="B24" s="3" t="s">
        <v>10</v>
      </c>
      <c r="C24" s="15">
        <f t="shared" si="0"/>
        <v>13</v>
      </c>
      <c r="D24" s="8"/>
      <c r="E24" s="8"/>
      <c r="F24" s="8"/>
      <c r="G24" s="8">
        <v>1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>
        <v>1</v>
      </c>
      <c r="Y24" s="8"/>
      <c r="Z24" s="8"/>
      <c r="AA24" s="8"/>
      <c r="AB24" s="8"/>
      <c r="AC24" s="8"/>
      <c r="AD24" s="8"/>
      <c r="AE24" s="8"/>
      <c r="AF24" s="8"/>
      <c r="AG24" s="8">
        <v>1</v>
      </c>
      <c r="AH24" s="8">
        <v>1</v>
      </c>
      <c r="AI24" s="8"/>
      <c r="AJ24" s="8"/>
      <c r="AK24" s="8"/>
      <c r="AL24" s="8">
        <v>1</v>
      </c>
      <c r="AM24" s="8"/>
      <c r="AN24" s="8"/>
      <c r="AO24" s="8"/>
      <c r="AP24" s="8">
        <v>1</v>
      </c>
      <c r="AQ24" s="8"/>
      <c r="AR24" s="8"/>
      <c r="AS24" s="8"/>
      <c r="AT24" s="8"/>
      <c r="AU24" s="8"/>
      <c r="AV24" s="8"/>
      <c r="AW24" s="8">
        <v>1</v>
      </c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>
        <v>1</v>
      </c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>
        <v>1</v>
      </c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>
        <v>1</v>
      </c>
      <c r="DS24" s="8"/>
      <c r="DT24" s="8"/>
      <c r="DU24" s="8"/>
      <c r="DV24" s="8"/>
      <c r="DW24" s="8"/>
      <c r="DX24" s="8">
        <v>1</v>
      </c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>
        <v>1</v>
      </c>
      <c r="FC24" s="8"/>
      <c r="FD24" s="8"/>
      <c r="FE24" s="8"/>
      <c r="FF24" s="8">
        <v>1</v>
      </c>
      <c r="FG24" s="8"/>
      <c r="FH24" s="8"/>
      <c r="FI24" s="8"/>
      <c r="FJ24" s="8"/>
      <c r="FK24" s="8"/>
      <c r="FL24" s="8"/>
    </row>
    <row r="25" spans="1:168" ht="63.75" customHeight="1" x14ac:dyDescent="0.25">
      <c r="A25" s="30"/>
      <c r="B25" s="3" t="s">
        <v>7</v>
      </c>
      <c r="C25" s="20">
        <f t="shared" si="0"/>
        <v>3210.8900000000003</v>
      </c>
      <c r="D25" s="8"/>
      <c r="E25" s="8"/>
      <c r="F25" s="8"/>
      <c r="G25" s="8">
        <v>300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>
        <v>34.6</v>
      </c>
      <c r="Y25" s="8"/>
      <c r="Z25" s="8"/>
      <c r="AA25" s="8"/>
      <c r="AB25" s="8"/>
      <c r="AC25" s="8"/>
      <c r="AD25" s="8"/>
      <c r="AE25" s="8"/>
      <c r="AF25" s="8"/>
      <c r="AG25" s="8">
        <v>23</v>
      </c>
      <c r="AH25" s="8">
        <v>59.5</v>
      </c>
      <c r="AI25" s="8"/>
      <c r="AJ25" s="8"/>
      <c r="AK25" s="8"/>
      <c r="AL25" s="8">
        <v>267.5</v>
      </c>
      <c r="AM25" s="8"/>
      <c r="AN25" s="8"/>
      <c r="AO25" s="8"/>
      <c r="AP25" s="8">
        <v>252.79</v>
      </c>
      <c r="AQ25" s="8"/>
      <c r="AR25" s="8"/>
      <c r="AS25" s="8"/>
      <c r="AT25" s="8"/>
      <c r="AU25" s="8"/>
      <c r="AV25" s="8"/>
      <c r="AW25" s="8">
        <v>52</v>
      </c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>
        <v>390.3</v>
      </c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>
        <v>105</v>
      </c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>
        <v>5</v>
      </c>
      <c r="DS25" s="8"/>
      <c r="DT25" s="8"/>
      <c r="DU25" s="8"/>
      <c r="DV25" s="8"/>
      <c r="DW25" s="8"/>
      <c r="DX25" s="8">
        <v>145.19999999999999</v>
      </c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>
        <v>1500</v>
      </c>
      <c r="FC25" s="8"/>
      <c r="FD25" s="8"/>
      <c r="FE25" s="8"/>
      <c r="FF25" s="8">
        <v>76</v>
      </c>
      <c r="FG25" s="8"/>
      <c r="FH25" s="8"/>
      <c r="FI25" s="8"/>
      <c r="FJ25" s="8"/>
      <c r="FK25" s="8"/>
      <c r="FL25" s="8"/>
    </row>
    <row r="26" spans="1:168" ht="29.25" customHeight="1" x14ac:dyDescent="0.25">
      <c r="A26" s="29" t="s">
        <v>17</v>
      </c>
      <c r="B26" s="3" t="s">
        <v>10</v>
      </c>
      <c r="C26" s="15">
        <f t="shared" si="0"/>
        <v>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>
        <v>1</v>
      </c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>
        <v>1</v>
      </c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</row>
    <row r="27" spans="1:168" ht="32.25" customHeight="1" x14ac:dyDescent="0.25">
      <c r="A27" s="30"/>
      <c r="B27" s="3" t="s">
        <v>7</v>
      </c>
      <c r="C27" s="20">
        <f t="shared" si="0"/>
        <v>428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>
        <v>300</v>
      </c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>
        <v>128</v>
      </c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</row>
    <row r="28" spans="1:168" ht="75.75" customHeight="1" x14ac:dyDescent="0.25">
      <c r="A28" s="4" t="s">
        <v>18</v>
      </c>
      <c r="B28" s="3" t="s">
        <v>7</v>
      </c>
      <c r="C28" s="20">
        <f t="shared" si="0"/>
        <v>2533.4</v>
      </c>
      <c r="D28" s="8">
        <v>15</v>
      </c>
      <c r="E28" s="8"/>
      <c r="F28" s="8"/>
      <c r="G28" s="8">
        <v>50.6</v>
      </c>
      <c r="H28" s="8"/>
      <c r="I28" s="8"/>
      <c r="J28" s="8">
        <v>26</v>
      </c>
      <c r="K28" s="8">
        <v>20</v>
      </c>
      <c r="L28" s="8">
        <v>5</v>
      </c>
      <c r="M28" s="8">
        <v>20</v>
      </c>
      <c r="N28" s="8"/>
      <c r="O28" s="8">
        <v>3.8</v>
      </c>
      <c r="P28" s="8"/>
      <c r="Q28" s="8"/>
      <c r="R28" s="8"/>
      <c r="S28" s="8"/>
      <c r="T28" s="8">
        <v>6</v>
      </c>
      <c r="U28" s="8"/>
      <c r="V28" s="8"/>
      <c r="W28" s="8">
        <v>3</v>
      </c>
      <c r="X28" s="8">
        <v>54.5</v>
      </c>
      <c r="Y28" s="8"/>
      <c r="Z28" s="8">
        <v>6</v>
      </c>
      <c r="AA28" s="8"/>
      <c r="AB28" s="8">
        <v>30</v>
      </c>
      <c r="AC28" s="8"/>
      <c r="AD28" s="8"/>
      <c r="AE28" s="8"/>
      <c r="AF28" s="8">
        <v>30</v>
      </c>
      <c r="AG28" s="8"/>
      <c r="AH28" s="8"/>
      <c r="AI28" s="8"/>
      <c r="AJ28" s="8"/>
      <c r="AK28" s="8">
        <v>215</v>
      </c>
      <c r="AL28" s="8"/>
      <c r="AM28" s="8">
        <v>100</v>
      </c>
      <c r="AN28" s="8">
        <v>15</v>
      </c>
      <c r="AO28" s="8">
        <v>40</v>
      </c>
      <c r="AP28" s="8">
        <v>109.6</v>
      </c>
      <c r="AQ28" s="8">
        <v>30</v>
      </c>
      <c r="AR28" s="8"/>
      <c r="AS28" s="8"/>
      <c r="AT28" s="8"/>
      <c r="AU28" s="8">
        <v>20</v>
      </c>
      <c r="AV28" s="8"/>
      <c r="AW28" s="8">
        <v>7</v>
      </c>
      <c r="AX28" s="8"/>
      <c r="AY28" s="8">
        <v>32.299999999999997</v>
      </c>
      <c r="AZ28" s="8">
        <v>46.1</v>
      </c>
      <c r="BA28" s="8">
        <v>190</v>
      </c>
      <c r="BB28" s="8"/>
      <c r="BC28" s="8">
        <v>150</v>
      </c>
      <c r="BD28" s="8">
        <v>11</v>
      </c>
      <c r="BE28" s="8"/>
      <c r="BF28" s="8"/>
      <c r="BG28" s="8"/>
      <c r="BH28" s="8">
        <v>3.3</v>
      </c>
      <c r="BI28" s="8"/>
      <c r="BJ28" s="8">
        <v>68.400000000000006</v>
      </c>
      <c r="BK28" s="8">
        <v>45.9</v>
      </c>
      <c r="BL28" s="8"/>
      <c r="BM28" s="11">
        <v>100</v>
      </c>
      <c r="BN28" s="8"/>
      <c r="BO28" s="8"/>
      <c r="BP28" s="8"/>
      <c r="BQ28" s="8"/>
      <c r="BR28" s="8"/>
      <c r="BS28" s="8"/>
      <c r="BT28" s="8">
        <v>10</v>
      </c>
      <c r="BU28" s="8"/>
      <c r="BV28" s="8">
        <v>28.9</v>
      </c>
      <c r="BW28" s="8"/>
      <c r="BX28" s="8"/>
      <c r="BY28" s="8"/>
      <c r="BZ28" s="8">
        <v>26</v>
      </c>
      <c r="CA28" s="8">
        <v>3</v>
      </c>
      <c r="CB28" s="8"/>
      <c r="CC28" s="8"/>
      <c r="CD28" s="8"/>
      <c r="CE28" s="8"/>
      <c r="CF28" s="8"/>
      <c r="CG28" s="8">
        <v>5</v>
      </c>
      <c r="CH28" s="8"/>
      <c r="CI28" s="8"/>
      <c r="CJ28" s="8">
        <v>36</v>
      </c>
      <c r="CK28" s="8"/>
      <c r="CL28" s="8">
        <v>100</v>
      </c>
      <c r="CM28" s="8"/>
      <c r="CN28" s="8"/>
      <c r="CO28" s="8">
        <v>10</v>
      </c>
      <c r="CP28" s="8">
        <v>10</v>
      </c>
      <c r="CQ28" s="8"/>
      <c r="CR28" s="8"/>
      <c r="CS28" s="8"/>
      <c r="CT28" s="8">
        <v>9</v>
      </c>
      <c r="CU28" s="8">
        <v>5</v>
      </c>
      <c r="CV28" s="8"/>
      <c r="CW28" s="8"/>
      <c r="CX28" s="8">
        <v>0.6</v>
      </c>
      <c r="CY28" s="8">
        <v>5</v>
      </c>
      <c r="CZ28" s="8"/>
      <c r="DA28" s="8"/>
      <c r="DB28" s="8"/>
      <c r="DC28" s="8"/>
      <c r="DD28" s="8">
        <v>10</v>
      </c>
      <c r="DE28" s="8"/>
      <c r="DF28" s="8"/>
      <c r="DG28" s="8"/>
      <c r="DH28" s="8">
        <v>50</v>
      </c>
      <c r="DI28" s="8"/>
      <c r="DJ28" s="8"/>
      <c r="DK28" s="8"/>
      <c r="DL28" s="8">
        <v>64.7</v>
      </c>
      <c r="DM28" s="8"/>
      <c r="DN28" s="8"/>
      <c r="DO28" s="8">
        <v>100</v>
      </c>
      <c r="DP28" s="8"/>
      <c r="DQ28" s="8"/>
      <c r="DR28" s="8">
        <v>0.5</v>
      </c>
      <c r="DS28" s="8"/>
      <c r="DT28" s="8"/>
      <c r="DU28" s="8"/>
      <c r="DV28" s="8"/>
      <c r="DW28" s="8"/>
      <c r="DX28" s="8">
        <v>237.7</v>
      </c>
      <c r="DY28" s="8"/>
      <c r="DZ28" s="8"/>
      <c r="EA28" s="8"/>
      <c r="EB28" s="8">
        <v>20</v>
      </c>
      <c r="EC28" s="8"/>
      <c r="ED28" s="8">
        <v>12</v>
      </c>
      <c r="EE28" s="8">
        <v>10</v>
      </c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>
        <v>20</v>
      </c>
      <c r="ES28" s="8"/>
      <c r="ET28" s="8">
        <v>5</v>
      </c>
      <c r="EU28" s="8"/>
      <c r="EV28" s="8"/>
      <c r="EW28" s="8"/>
      <c r="EX28" s="8">
        <v>30</v>
      </c>
      <c r="EY28" s="8"/>
      <c r="EZ28" s="8"/>
      <c r="FA28" s="8"/>
      <c r="FB28" s="8">
        <v>120.3</v>
      </c>
      <c r="FC28" s="8"/>
      <c r="FD28" s="8">
        <v>9.1999999999999993</v>
      </c>
      <c r="FE28" s="8">
        <v>10</v>
      </c>
      <c r="FF28" s="8">
        <v>127.8</v>
      </c>
      <c r="FG28" s="8"/>
      <c r="FH28" s="8"/>
      <c r="FI28" s="8"/>
      <c r="FJ28" s="8">
        <v>4.2</v>
      </c>
      <c r="FK28" s="8"/>
      <c r="FL28" s="8"/>
    </row>
    <row r="29" spans="1:168" ht="15.75" x14ac:dyDescent="0.25">
      <c r="A29" s="31" t="s">
        <v>19</v>
      </c>
      <c r="B29" s="3" t="s">
        <v>29</v>
      </c>
      <c r="C29" s="15">
        <f t="shared" si="0"/>
        <v>14</v>
      </c>
      <c r="D29" s="8">
        <v>1</v>
      </c>
      <c r="E29" s="8"/>
      <c r="F29" s="8"/>
      <c r="G29" s="8"/>
      <c r="H29" s="8">
        <v>1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>
        <v>1</v>
      </c>
      <c r="AQ29" s="8">
        <v>1</v>
      </c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>
        <v>1</v>
      </c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>
        <v>1</v>
      </c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>
        <v>1</v>
      </c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>
        <v>1</v>
      </c>
      <c r="DC29" s="8"/>
      <c r="DD29" s="8"/>
      <c r="DE29" s="8">
        <v>1</v>
      </c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>
        <v>1</v>
      </c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>
        <v>1</v>
      </c>
      <c r="EJ29" s="8"/>
      <c r="EK29" s="8"/>
      <c r="EL29" s="8">
        <v>1</v>
      </c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>
        <v>1</v>
      </c>
      <c r="FC29" s="8">
        <v>1</v>
      </c>
      <c r="FD29" s="8"/>
      <c r="FE29" s="8"/>
      <c r="FF29" s="8"/>
      <c r="FG29" s="8"/>
      <c r="FH29" s="8"/>
      <c r="FI29" s="8"/>
      <c r="FJ29" s="8"/>
      <c r="FK29" s="8"/>
      <c r="FL29" s="8"/>
    </row>
    <row r="30" spans="1:168" ht="32.25" customHeight="1" x14ac:dyDescent="0.25">
      <c r="A30" s="32"/>
      <c r="B30" s="3" t="s">
        <v>7</v>
      </c>
      <c r="C30" s="20">
        <f t="shared" si="0"/>
        <v>26110</v>
      </c>
      <c r="D30" s="8">
        <v>300</v>
      </c>
      <c r="E30" s="8"/>
      <c r="F30" s="8"/>
      <c r="G30" s="8"/>
      <c r="H30" s="8">
        <v>150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>
        <v>398</v>
      </c>
      <c r="AQ30" s="8">
        <v>14307.5</v>
      </c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>
        <v>50</v>
      </c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>
        <v>2600</v>
      </c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>
        <v>250</v>
      </c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>
        <v>230.2</v>
      </c>
      <c r="DC30" s="8"/>
      <c r="DD30" s="8"/>
      <c r="DE30" s="8">
        <v>89.5</v>
      </c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>
        <v>1822.8</v>
      </c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>
        <v>12</v>
      </c>
      <c r="EJ30" s="8"/>
      <c r="EK30" s="8"/>
      <c r="EL30" s="8">
        <v>1800</v>
      </c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>
        <v>200</v>
      </c>
      <c r="FC30" s="8">
        <v>3900</v>
      </c>
      <c r="FD30" s="8"/>
      <c r="FE30" s="8"/>
      <c r="FF30" s="8"/>
      <c r="FG30" s="8"/>
      <c r="FH30" s="8"/>
      <c r="FI30" s="8"/>
      <c r="FJ30" s="8"/>
      <c r="FK30" s="8"/>
      <c r="FL30" s="8"/>
    </row>
    <row r="31" spans="1:168" ht="27" customHeight="1" x14ac:dyDescent="0.25">
      <c r="A31" s="28" t="s">
        <v>20</v>
      </c>
      <c r="B31" s="3" t="s">
        <v>30</v>
      </c>
      <c r="C31" s="15">
        <f t="shared" si="0"/>
        <v>330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>
        <v>15</v>
      </c>
      <c r="AQ31" s="8"/>
      <c r="AR31" s="8"/>
      <c r="AS31" s="8"/>
      <c r="AT31" s="8">
        <v>161</v>
      </c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>
        <v>73</v>
      </c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>
        <v>15</v>
      </c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>
        <v>54</v>
      </c>
      <c r="DW31" s="8"/>
      <c r="DX31" s="8"/>
      <c r="DY31" s="8"/>
      <c r="DZ31" s="8"/>
      <c r="EA31" s="8"/>
      <c r="EB31" s="8">
        <v>1</v>
      </c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>
        <v>4</v>
      </c>
      <c r="EW31" s="8"/>
      <c r="EX31" s="8"/>
      <c r="EY31" s="8"/>
      <c r="EZ31" s="8"/>
      <c r="FA31" s="8"/>
      <c r="FB31" s="8">
        <v>6</v>
      </c>
      <c r="FC31" s="8"/>
      <c r="FD31" s="8"/>
      <c r="FE31" s="8">
        <v>1</v>
      </c>
      <c r="FF31" s="8"/>
      <c r="FG31" s="8"/>
      <c r="FH31" s="8"/>
      <c r="FI31" s="8"/>
      <c r="FJ31" s="8"/>
      <c r="FK31" s="8"/>
      <c r="FL31" s="8"/>
    </row>
    <row r="32" spans="1:168" ht="42.75" customHeight="1" x14ac:dyDescent="0.25">
      <c r="A32" s="28"/>
      <c r="B32" s="3" t="s">
        <v>7</v>
      </c>
      <c r="C32" s="20">
        <f t="shared" si="0"/>
        <v>8503.92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>
        <v>453.62</v>
      </c>
      <c r="AQ32" s="8"/>
      <c r="AR32" s="8"/>
      <c r="AS32" s="8"/>
      <c r="AT32" s="8">
        <v>2500</v>
      </c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>
        <v>2700</v>
      </c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>
        <v>200</v>
      </c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>
        <v>2258.8000000000002</v>
      </c>
      <c r="DW32" s="8"/>
      <c r="DX32" s="8"/>
      <c r="DY32" s="8"/>
      <c r="DZ32" s="8"/>
      <c r="EA32" s="8"/>
      <c r="EB32" s="8">
        <v>20</v>
      </c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>
        <v>250</v>
      </c>
      <c r="EW32" s="8"/>
      <c r="EX32" s="8"/>
      <c r="EY32" s="8"/>
      <c r="EZ32" s="8"/>
      <c r="FA32" s="8"/>
      <c r="FB32" s="8">
        <v>91.5</v>
      </c>
      <c r="FC32" s="8"/>
      <c r="FD32" s="8"/>
      <c r="FE32" s="8">
        <v>30</v>
      </c>
      <c r="FF32" s="8"/>
      <c r="FG32" s="8"/>
      <c r="FH32" s="8"/>
      <c r="FI32" s="8"/>
      <c r="FJ32" s="8"/>
      <c r="FK32" s="8"/>
      <c r="FL32" s="8"/>
    </row>
    <row r="33" spans="1:168" ht="15.75" x14ac:dyDescent="0.25">
      <c r="A33" s="29" t="s">
        <v>21</v>
      </c>
      <c r="B33" s="3" t="s">
        <v>31</v>
      </c>
      <c r="C33" s="15">
        <f t="shared" si="0"/>
        <v>61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>
        <v>1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>
        <v>13</v>
      </c>
      <c r="AX33" s="8"/>
      <c r="AY33" s="8"/>
      <c r="AZ33" s="8"/>
      <c r="BA33" s="8"/>
      <c r="BB33" s="8"/>
      <c r="BC33" s="8">
        <v>4</v>
      </c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>
        <v>6</v>
      </c>
      <c r="CM33" s="8"/>
      <c r="CN33" s="8"/>
      <c r="CO33" s="8">
        <v>1</v>
      </c>
      <c r="CP33" s="8"/>
      <c r="CQ33" s="8"/>
      <c r="CR33" s="8"/>
      <c r="CS33" s="8">
        <v>2</v>
      </c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>
        <v>13</v>
      </c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>
        <v>3</v>
      </c>
      <c r="EV33" s="8"/>
      <c r="EW33" s="8"/>
      <c r="EX33" s="8"/>
      <c r="EY33" s="8"/>
      <c r="EZ33" s="8"/>
      <c r="FA33" s="8"/>
      <c r="FB33" s="8">
        <v>17</v>
      </c>
      <c r="FC33" s="8"/>
      <c r="FD33" s="8"/>
      <c r="FE33" s="8">
        <v>1</v>
      </c>
      <c r="FF33" s="8"/>
      <c r="FG33" s="8"/>
      <c r="FH33" s="8"/>
      <c r="FI33" s="8"/>
      <c r="FJ33" s="8"/>
      <c r="FK33" s="8"/>
      <c r="FL33" s="8"/>
    </row>
    <row r="34" spans="1:168" ht="31.5" x14ac:dyDescent="0.25">
      <c r="A34" s="30"/>
      <c r="B34" s="3" t="s">
        <v>7</v>
      </c>
      <c r="C34" s="20">
        <f t="shared" si="0"/>
        <v>1320.95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>
        <v>12.5</v>
      </c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>
        <v>156</v>
      </c>
      <c r="AX34" s="8"/>
      <c r="AY34" s="8"/>
      <c r="AZ34" s="8"/>
      <c r="BA34" s="8"/>
      <c r="BB34" s="8"/>
      <c r="BC34" s="8">
        <v>60</v>
      </c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>
        <v>234.5</v>
      </c>
      <c r="CM34" s="8"/>
      <c r="CN34" s="8"/>
      <c r="CO34" s="8">
        <v>20.05</v>
      </c>
      <c r="CP34" s="8"/>
      <c r="CQ34" s="8"/>
      <c r="CR34" s="8"/>
      <c r="CS34" s="8">
        <v>77.599999999999994</v>
      </c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>
        <v>190</v>
      </c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>
        <v>150</v>
      </c>
      <c r="EV34" s="8"/>
      <c r="EW34" s="8"/>
      <c r="EX34" s="8"/>
      <c r="EY34" s="8"/>
      <c r="EZ34" s="8"/>
      <c r="FA34" s="8"/>
      <c r="FB34" s="8">
        <v>390.3</v>
      </c>
      <c r="FC34" s="8"/>
      <c r="FD34" s="8"/>
      <c r="FE34" s="8">
        <v>30</v>
      </c>
      <c r="FF34" s="8"/>
      <c r="FG34" s="8"/>
      <c r="FH34" s="8"/>
      <c r="FI34" s="8"/>
      <c r="FJ34" s="8"/>
      <c r="FK34" s="8"/>
      <c r="FL34" s="8"/>
    </row>
    <row r="35" spans="1:168" ht="31.5" x14ac:dyDescent="0.25">
      <c r="A35" s="21" t="s">
        <v>22</v>
      </c>
      <c r="B35" s="3" t="s">
        <v>7</v>
      </c>
      <c r="C35" s="24">
        <f>SUM(D36:FL36)</f>
        <v>9002.6099999999915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</row>
    <row r="36" spans="1:168" ht="31.5" x14ac:dyDescent="0.25">
      <c r="A36" s="22" t="s">
        <v>23</v>
      </c>
      <c r="B36" s="3" t="s">
        <v>7</v>
      </c>
      <c r="C36" s="25"/>
      <c r="D36" s="8">
        <v>46</v>
      </c>
      <c r="E36" s="8">
        <v>40</v>
      </c>
      <c r="F36" s="8">
        <v>35</v>
      </c>
      <c r="G36" s="8">
        <v>32.4</v>
      </c>
      <c r="H36" s="8">
        <f>3.16+107+30</f>
        <v>140.16</v>
      </c>
      <c r="I36" s="8">
        <v>40</v>
      </c>
      <c r="J36" s="8">
        <f>5+3</f>
        <v>8</v>
      </c>
      <c r="K36" s="8">
        <f>40</f>
        <v>40</v>
      </c>
      <c r="L36" s="8">
        <f>40+30+40.5</f>
        <v>110.5</v>
      </c>
      <c r="M36" s="8">
        <f>40+30</f>
        <v>70</v>
      </c>
      <c r="N36" s="8">
        <v>40</v>
      </c>
      <c r="O36" s="8">
        <f>99.9+60</f>
        <v>159.9</v>
      </c>
      <c r="P36" s="8">
        <v>182</v>
      </c>
      <c r="Q36" s="8">
        <v>39.9</v>
      </c>
      <c r="R36" s="8">
        <f>40+30</f>
        <v>70</v>
      </c>
      <c r="S36" s="8">
        <v>30</v>
      </c>
      <c r="T36" s="8">
        <v>40</v>
      </c>
      <c r="U36" s="8">
        <v>40</v>
      </c>
      <c r="V36" s="8"/>
      <c r="W36" s="8">
        <v>80</v>
      </c>
      <c r="X36" s="8">
        <v>43</v>
      </c>
      <c r="Y36" s="8">
        <v>40</v>
      </c>
      <c r="Z36" s="8">
        <v>40</v>
      </c>
      <c r="AA36" s="8">
        <v>20</v>
      </c>
      <c r="AB36" s="8">
        <v>32.9</v>
      </c>
      <c r="AC36" s="8">
        <v>80</v>
      </c>
      <c r="AD36" s="8">
        <v>80</v>
      </c>
      <c r="AE36" s="8">
        <v>60</v>
      </c>
      <c r="AF36" s="8">
        <v>30</v>
      </c>
      <c r="AG36" s="8">
        <v>39.9</v>
      </c>
      <c r="AH36" s="8">
        <v>40.799999999999997</v>
      </c>
      <c r="AI36" s="8">
        <f>80</f>
        <v>80</v>
      </c>
      <c r="AJ36" s="8">
        <v>30</v>
      </c>
      <c r="AK36" s="8">
        <v>80</v>
      </c>
      <c r="AL36" s="8">
        <v>40</v>
      </c>
      <c r="AM36" s="8">
        <f>40+30</f>
        <v>70</v>
      </c>
      <c r="AN36" s="8">
        <v>40</v>
      </c>
      <c r="AO36" s="8">
        <f>50+20</f>
        <v>70</v>
      </c>
      <c r="AP36" s="8">
        <v>60</v>
      </c>
      <c r="AQ36" s="8">
        <f>24.9+10+5</f>
        <v>39.9</v>
      </c>
      <c r="AR36" s="8">
        <v>39.9</v>
      </c>
      <c r="AS36" s="8">
        <v>70</v>
      </c>
      <c r="AT36" s="8">
        <v>40</v>
      </c>
      <c r="AU36" s="8">
        <f>30+10</f>
        <v>40</v>
      </c>
      <c r="AV36" s="8">
        <v>69.900000000000006</v>
      </c>
      <c r="AW36" s="8">
        <f>40+30</f>
        <v>70</v>
      </c>
      <c r="AX36" s="8">
        <v>40</v>
      </c>
      <c r="AY36" s="8">
        <f>40.8+15+15</f>
        <v>70.8</v>
      </c>
      <c r="AZ36" s="8">
        <v>30</v>
      </c>
      <c r="BA36" s="8">
        <f>80+15+15</f>
        <v>110</v>
      </c>
      <c r="BB36" s="8">
        <f>40+30</f>
        <v>70</v>
      </c>
      <c r="BC36" s="8"/>
      <c r="BD36" s="8">
        <f>40+10+72</f>
        <v>122</v>
      </c>
      <c r="BE36" s="8">
        <v>40</v>
      </c>
      <c r="BF36" s="8">
        <v>70</v>
      </c>
      <c r="BG36" s="8">
        <f>80+60</f>
        <v>140</v>
      </c>
      <c r="BH36" s="8"/>
      <c r="BI36" s="8">
        <v>40</v>
      </c>
      <c r="BJ36" s="8">
        <v>40</v>
      </c>
      <c r="BK36" s="8">
        <f>80+45+21.4</f>
        <v>146.4</v>
      </c>
      <c r="BL36" s="8">
        <v>40</v>
      </c>
      <c r="BM36" s="8">
        <v>40</v>
      </c>
      <c r="BN36" s="8">
        <v>80</v>
      </c>
      <c r="BO36" s="8">
        <v>6.64</v>
      </c>
      <c r="BP36" s="8">
        <v>36.799999999999997</v>
      </c>
      <c r="BQ36" s="8"/>
      <c r="BR36" s="8"/>
      <c r="BS36" s="8"/>
      <c r="BT36" s="8">
        <v>80</v>
      </c>
      <c r="BU36" s="8">
        <v>90</v>
      </c>
      <c r="BV36" s="8">
        <f>40+30</f>
        <v>70</v>
      </c>
      <c r="BW36" s="8">
        <v>40</v>
      </c>
      <c r="BX36" s="8">
        <v>18.399999999999999</v>
      </c>
      <c r="BY36" s="8">
        <v>40</v>
      </c>
      <c r="BZ36" s="8">
        <v>40</v>
      </c>
      <c r="CA36" s="8">
        <v>30</v>
      </c>
      <c r="CB36" s="8">
        <v>39.9</v>
      </c>
      <c r="CC36" s="8">
        <v>39.9</v>
      </c>
      <c r="CD36" s="8">
        <f>79.9+60</f>
        <v>139.9</v>
      </c>
      <c r="CE36" s="8">
        <v>40</v>
      </c>
      <c r="CF36" s="8"/>
      <c r="CG36" s="8">
        <v>80</v>
      </c>
      <c r="CH36" s="8">
        <f>30+70</f>
        <v>100</v>
      </c>
      <c r="CI36" s="8">
        <v>40</v>
      </c>
      <c r="CJ36" s="8">
        <v>83</v>
      </c>
      <c r="CK36" s="8">
        <f>38.06+61.94</f>
        <v>100</v>
      </c>
      <c r="CL36" s="8">
        <v>30</v>
      </c>
      <c r="CM36" s="8">
        <v>39.9</v>
      </c>
      <c r="CN36" s="8">
        <v>39.9</v>
      </c>
      <c r="CO36" s="8">
        <v>36</v>
      </c>
      <c r="CP36" s="8">
        <v>36</v>
      </c>
      <c r="CQ36" s="8">
        <v>36</v>
      </c>
      <c r="CR36" s="8">
        <v>39.9</v>
      </c>
      <c r="CS36" s="8">
        <v>40</v>
      </c>
      <c r="CT36" s="8">
        <v>40</v>
      </c>
      <c r="CU36" s="8">
        <v>40</v>
      </c>
      <c r="CV36" s="8">
        <f>39.9+30</f>
        <v>69.900000000000006</v>
      </c>
      <c r="CW36" s="8">
        <v>40</v>
      </c>
      <c r="CX36" s="8">
        <v>40</v>
      </c>
      <c r="CY36" s="8">
        <v>40</v>
      </c>
      <c r="CZ36" s="8">
        <f>39.9+30</f>
        <v>69.900000000000006</v>
      </c>
      <c r="DA36" s="8">
        <v>39.9</v>
      </c>
      <c r="DB36" s="8">
        <v>40</v>
      </c>
      <c r="DC36" s="8">
        <f>40+30</f>
        <v>70</v>
      </c>
      <c r="DD36" s="8">
        <f>80+69</f>
        <v>149</v>
      </c>
      <c r="DE36" s="8">
        <v>39</v>
      </c>
      <c r="DF36" s="8">
        <f>39.9+30</f>
        <v>69.900000000000006</v>
      </c>
      <c r="DG36" s="8">
        <f>30</f>
        <v>30</v>
      </c>
      <c r="DH36" s="8">
        <v>40</v>
      </c>
      <c r="DI36" s="8">
        <v>60</v>
      </c>
      <c r="DJ36" s="8">
        <f>1.53+0.7</f>
        <v>2.23</v>
      </c>
      <c r="DK36" s="8">
        <v>40</v>
      </c>
      <c r="DL36" s="8">
        <v>79</v>
      </c>
      <c r="DM36" s="8">
        <v>39</v>
      </c>
      <c r="DN36" s="8">
        <v>39.9</v>
      </c>
      <c r="DO36" s="8"/>
      <c r="DP36" s="8">
        <f>39.9+30</f>
        <v>69.900000000000006</v>
      </c>
      <c r="DQ36" s="8">
        <f>40+39</f>
        <v>79</v>
      </c>
      <c r="DR36" s="8">
        <f>39.9+30</f>
        <v>69.900000000000006</v>
      </c>
      <c r="DS36" s="8">
        <v>70</v>
      </c>
      <c r="DT36" s="8">
        <f>39.9*2</f>
        <v>79.8</v>
      </c>
      <c r="DU36" s="8"/>
      <c r="DV36" s="8">
        <f>39.9+30</f>
        <v>69.900000000000006</v>
      </c>
      <c r="DW36" s="8">
        <v>39.9</v>
      </c>
      <c r="DX36" s="8">
        <v>30</v>
      </c>
      <c r="DY36" s="8">
        <v>39.9</v>
      </c>
      <c r="DZ36" s="8">
        <f>40.9+40.9+40</f>
        <v>121.8</v>
      </c>
      <c r="EA36" s="8">
        <v>40</v>
      </c>
      <c r="EB36" s="8">
        <v>40</v>
      </c>
      <c r="EC36" s="8"/>
      <c r="ED36" s="8">
        <v>40</v>
      </c>
      <c r="EE36" s="8">
        <v>30</v>
      </c>
      <c r="EF36" s="8">
        <f>2.1+5.6+3.5</f>
        <v>11.2</v>
      </c>
      <c r="EG36" s="8">
        <v>39.9</v>
      </c>
      <c r="EH36" s="8">
        <v>39.9</v>
      </c>
      <c r="EI36" s="8">
        <f>39.9+30</f>
        <v>69.900000000000006</v>
      </c>
      <c r="EJ36" s="8"/>
      <c r="EK36" s="8">
        <v>39.9</v>
      </c>
      <c r="EL36" s="8">
        <f>79.9+69+69</f>
        <v>217.9</v>
      </c>
      <c r="EM36" s="8">
        <v>40</v>
      </c>
      <c r="EN36" s="8">
        <v>80</v>
      </c>
      <c r="EO36" s="8">
        <v>65</v>
      </c>
      <c r="EP36" s="8">
        <v>120</v>
      </c>
      <c r="EQ36" s="8">
        <v>90</v>
      </c>
      <c r="ER36" s="8">
        <v>80</v>
      </c>
      <c r="ES36" s="8">
        <f>40+81.4</f>
        <v>121.4</v>
      </c>
      <c r="ET36" s="8">
        <f>20+20+30</f>
        <v>70</v>
      </c>
      <c r="EU36" s="8">
        <v>40</v>
      </c>
      <c r="EV36" s="8">
        <v>20</v>
      </c>
      <c r="EW36" s="8">
        <f>39.9+30</f>
        <v>69.900000000000006</v>
      </c>
      <c r="EX36" s="8"/>
      <c r="EY36" s="8">
        <f>13.3*3</f>
        <v>39.900000000000006</v>
      </c>
      <c r="EZ36" s="8">
        <v>30</v>
      </c>
      <c r="FA36" s="8">
        <f>30+40</f>
        <v>70</v>
      </c>
      <c r="FB36" s="8">
        <f>39.2+60</f>
        <v>99.2</v>
      </c>
      <c r="FC36" s="8">
        <v>40</v>
      </c>
      <c r="FD36" s="8">
        <f>8.98+3.6</f>
        <v>12.58</v>
      </c>
      <c r="FE36" s="8">
        <f>40+30</f>
        <v>70</v>
      </c>
      <c r="FF36" s="8">
        <f>20+99.8</f>
        <v>119.8</v>
      </c>
      <c r="FG36" s="8">
        <v>40.6</v>
      </c>
      <c r="FH36" s="8">
        <f>39.9+30</f>
        <v>69.900000000000006</v>
      </c>
      <c r="FI36" s="8">
        <f>39.9+30</f>
        <v>69.900000000000006</v>
      </c>
      <c r="FJ36" s="8">
        <f>10.32+29.68+26.4</f>
        <v>66.400000000000006</v>
      </c>
      <c r="FK36" s="8">
        <v>40</v>
      </c>
      <c r="FL36" s="8">
        <v>39.9</v>
      </c>
    </row>
    <row r="37" spans="1:168" ht="39.75" customHeight="1" x14ac:dyDescent="0.25">
      <c r="A37" s="23" t="s">
        <v>24</v>
      </c>
      <c r="B37" s="3" t="s">
        <v>7</v>
      </c>
      <c r="C37" s="26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</row>
    <row r="38" spans="1:168" ht="63" x14ac:dyDescent="0.25">
      <c r="A38" s="4" t="s">
        <v>25</v>
      </c>
      <c r="B38" s="3" t="s">
        <v>7</v>
      </c>
      <c r="C38" s="20">
        <f t="shared" si="0"/>
        <v>113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>
        <v>12</v>
      </c>
      <c r="AL38" s="8"/>
      <c r="AM38" s="8"/>
      <c r="AN38" s="8"/>
      <c r="AO38" s="8"/>
      <c r="AP38" s="8"/>
      <c r="AQ38" s="8"/>
      <c r="AR38" s="8"/>
      <c r="AS38" s="8"/>
      <c r="AT38" s="8"/>
      <c r="AU38" s="8">
        <v>5</v>
      </c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>
        <v>9</v>
      </c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>
        <v>4</v>
      </c>
      <c r="CA38" s="8"/>
      <c r="CB38" s="8"/>
      <c r="CC38" s="8"/>
      <c r="CD38" s="8"/>
      <c r="CE38" s="8"/>
      <c r="CF38" s="8"/>
      <c r="CG38" s="8"/>
      <c r="CH38" s="8"/>
      <c r="CI38" s="8"/>
      <c r="CJ38" s="8">
        <v>39</v>
      </c>
      <c r="CK38" s="8"/>
      <c r="CL38" s="8">
        <v>10</v>
      </c>
      <c r="CM38" s="8"/>
      <c r="CN38" s="8">
        <v>4</v>
      </c>
      <c r="CO38" s="8"/>
      <c r="CP38" s="8"/>
      <c r="CQ38" s="8"/>
      <c r="CR38" s="8"/>
      <c r="CS38" s="8">
        <v>10</v>
      </c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>
        <v>10</v>
      </c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>
        <v>5</v>
      </c>
      <c r="EW38" s="8"/>
      <c r="EX38" s="8"/>
      <c r="EY38" s="8"/>
      <c r="EZ38" s="8"/>
      <c r="FA38" s="8"/>
      <c r="FB38" s="8"/>
      <c r="FC38" s="8"/>
      <c r="FD38" s="8">
        <v>5</v>
      </c>
      <c r="FE38" s="8"/>
      <c r="FF38" s="8"/>
      <c r="FG38" s="8"/>
      <c r="FH38" s="8"/>
      <c r="FI38" s="8"/>
      <c r="FJ38" s="8"/>
      <c r="FK38" s="8"/>
      <c r="FL38" s="8"/>
    </row>
    <row r="39" spans="1:168" ht="63" x14ac:dyDescent="0.25">
      <c r="A39" s="5" t="s">
        <v>26</v>
      </c>
      <c r="B39" s="3" t="s">
        <v>7</v>
      </c>
      <c r="C39" s="20">
        <f t="shared" si="0"/>
        <v>1244.2</v>
      </c>
      <c r="D39" s="8"/>
      <c r="E39" s="8"/>
      <c r="F39" s="8"/>
      <c r="G39" s="8"/>
      <c r="H39" s="8"/>
      <c r="I39" s="8"/>
      <c r="J39" s="8">
        <v>85</v>
      </c>
      <c r="K39" s="8"/>
      <c r="L39" s="8"/>
      <c r="M39" s="8"/>
      <c r="N39" s="8"/>
      <c r="O39" s="8"/>
      <c r="P39" s="8"/>
      <c r="Q39" s="8"/>
      <c r="R39" s="8">
        <v>100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>
        <v>5</v>
      </c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>
        <v>404.2</v>
      </c>
      <c r="BG39" s="8"/>
      <c r="BH39" s="8"/>
      <c r="BI39" s="8">
        <v>80</v>
      </c>
      <c r="BJ39" s="8"/>
      <c r="BK39" s="8">
        <v>120</v>
      </c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>
        <v>100</v>
      </c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>
        <v>300</v>
      </c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>
        <v>50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</row>
    <row r="40" spans="1:168" ht="31.5" x14ac:dyDescent="0.25">
      <c r="A40" s="5" t="s">
        <v>42</v>
      </c>
      <c r="B40" s="3" t="s">
        <v>7</v>
      </c>
      <c r="C40" s="20">
        <f t="shared" si="0"/>
        <v>233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>
        <v>233</v>
      </c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</row>
    <row r="41" spans="1:168" ht="31.5" x14ac:dyDescent="0.25">
      <c r="A41" s="5" t="s">
        <v>43</v>
      </c>
      <c r="B41" s="3" t="s">
        <v>7</v>
      </c>
      <c r="C41" s="20">
        <f t="shared" si="0"/>
        <v>1500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>
        <v>1500</v>
      </c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</row>
    <row r="42" spans="1:168" ht="15.75" x14ac:dyDescent="0.25">
      <c r="A42" s="5" t="s">
        <v>27</v>
      </c>
      <c r="B42" s="3"/>
      <c r="C42" s="13">
        <f>SUM(D42:FL42)</f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</row>
    <row r="43" spans="1:168" ht="31.5" x14ac:dyDescent="0.25">
      <c r="A43" s="7" t="s">
        <v>28</v>
      </c>
      <c r="B43" s="3" t="s">
        <v>7</v>
      </c>
      <c r="C43" s="14">
        <f>C8+C10+C12+C14+C17+C19+C21+C23+C25+C27+C28+C30+C32+C34+C35+C38+C39+C40+C41+C42</f>
        <v>80028.88999999997</v>
      </c>
      <c r="D43" s="14">
        <f t="shared" ref="D43:BO43" si="1">SUM(D8+D10+D12+D14+D17+D19+D21+D23+D25+D27+D28+D30+D32+D34+D35+D36+D37+D38+D39+D40+D41+D42)</f>
        <v>406</v>
      </c>
      <c r="E43" s="14">
        <f t="shared" si="1"/>
        <v>70</v>
      </c>
      <c r="F43" s="14">
        <f t="shared" si="1"/>
        <v>75.900000000000006</v>
      </c>
      <c r="G43" s="14">
        <f t="shared" si="1"/>
        <v>423.9</v>
      </c>
      <c r="H43" s="14">
        <f t="shared" si="1"/>
        <v>327.86</v>
      </c>
      <c r="I43" s="14">
        <f t="shared" si="1"/>
        <v>151.80000000000001</v>
      </c>
      <c r="J43" s="14">
        <f t="shared" si="1"/>
        <v>295.8</v>
      </c>
      <c r="K43" s="14">
        <f t="shared" si="1"/>
        <v>180</v>
      </c>
      <c r="L43" s="14">
        <f t="shared" si="1"/>
        <v>156.4</v>
      </c>
      <c r="M43" s="14">
        <f t="shared" si="1"/>
        <v>176.1</v>
      </c>
      <c r="N43" s="14">
        <f t="shared" si="1"/>
        <v>173.9</v>
      </c>
      <c r="O43" s="14">
        <f t="shared" si="1"/>
        <v>245.5</v>
      </c>
      <c r="P43" s="14">
        <f t="shared" si="1"/>
        <v>232.6</v>
      </c>
      <c r="Q43" s="14">
        <f t="shared" si="1"/>
        <v>80.8</v>
      </c>
      <c r="R43" s="14">
        <f t="shared" si="1"/>
        <v>210.9</v>
      </c>
      <c r="S43" s="14">
        <f t="shared" si="1"/>
        <v>560</v>
      </c>
      <c r="T43" s="14">
        <f t="shared" si="1"/>
        <v>86.9</v>
      </c>
      <c r="U43" s="14">
        <f t="shared" si="1"/>
        <v>134.5</v>
      </c>
      <c r="V43" s="14">
        <f t="shared" si="1"/>
        <v>0</v>
      </c>
      <c r="W43" s="14">
        <f t="shared" si="1"/>
        <v>123.8</v>
      </c>
      <c r="X43" s="14">
        <f t="shared" si="1"/>
        <v>208.70000000000002</v>
      </c>
      <c r="Y43" s="14">
        <f t="shared" si="1"/>
        <v>102.7</v>
      </c>
      <c r="Z43" s="14">
        <f t="shared" si="1"/>
        <v>76</v>
      </c>
      <c r="AA43" s="14">
        <f t="shared" si="1"/>
        <v>50</v>
      </c>
      <c r="AB43" s="14">
        <f t="shared" si="1"/>
        <v>92.9</v>
      </c>
      <c r="AC43" s="14">
        <f t="shared" si="1"/>
        <v>140</v>
      </c>
      <c r="AD43" s="14">
        <f t="shared" si="1"/>
        <v>660</v>
      </c>
      <c r="AE43" s="14">
        <f t="shared" si="1"/>
        <v>160.1</v>
      </c>
      <c r="AF43" s="14">
        <f t="shared" si="1"/>
        <v>180</v>
      </c>
      <c r="AG43" s="14">
        <f t="shared" si="1"/>
        <v>103.8</v>
      </c>
      <c r="AH43" s="14">
        <f t="shared" si="1"/>
        <v>153.6</v>
      </c>
      <c r="AI43" s="14">
        <f t="shared" si="1"/>
        <v>161.80000000000001</v>
      </c>
      <c r="AJ43" s="14">
        <f t="shared" si="1"/>
        <v>70.900000000000006</v>
      </c>
      <c r="AK43" s="14">
        <f t="shared" si="1"/>
        <v>1200.45</v>
      </c>
      <c r="AL43" s="14">
        <f t="shared" si="1"/>
        <v>348.4</v>
      </c>
      <c r="AM43" s="14">
        <f t="shared" si="1"/>
        <v>210.9</v>
      </c>
      <c r="AN43" s="14">
        <f t="shared" si="1"/>
        <v>260.3</v>
      </c>
      <c r="AO43" s="14">
        <f t="shared" si="1"/>
        <v>190</v>
      </c>
      <c r="AP43" s="14">
        <f t="shared" si="1"/>
        <v>1548.5099999999998</v>
      </c>
      <c r="AQ43" s="14">
        <f t="shared" si="1"/>
        <v>14479.4</v>
      </c>
      <c r="AR43" s="14">
        <f t="shared" si="1"/>
        <v>80.8</v>
      </c>
      <c r="AS43" s="14">
        <f t="shared" si="1"/>
        <v>110.9</v>
      </c>
      <c r="AT43" s="14">
        <f t="shared" si="1"/>
        <v>2571.8000000000002</v>
      </c>
      <c r="AU43" s="14">
        <f t="shared" si="1"/>
        <v>100</v>
      </c>
      <c r="AV43" s="14">
        <f t="shared" si="1"/>
        <v>124.80000000000001</v>
      </c>
      <c r="AW43" s="14">
        <f t="shared" si="1"/>
        <v>415</v>
      </c>
      <c r="AX43" s="14">
        <f t="shared" si="1"/>
        <v>80.900000000000006</v>
      </c>
      <c r="AY43" s="14">
        <f t="shared" si="1"/>
        <v>166.3</v>
      </c>
      <c r="AZ43" s="14">
        <f t="shared" si="1"/>
        <v>81.099999999999994</v>
      </c>
      <c r="BA43" s="14">
        <f t="shared" si="1"/>
        <v>340.9</v>
      </c>
      <c r="BB43" s="14">
        <f t="shared" si="1"/>
        <v>110.9</v>
      </c>
      <c r="BC43" s="14">
        <f t="shared" si="1"/>
        <v>250.9</v>
      </c>
      <c r="BD43" s="14">
        <f t="shared" si="1"/>
        <v>243.9</v>
      </c>
      <c r="BE43" s="14">
        <f t="shared" si="1"/>
        <v>40</v>
      </c>
      <c r="BF43" s="14">
        <f t="shared" si="1"/>
        <v>683.2</v>
      </c>
      <c r="BG43" s="14">
        <f t="shared" si="1"/>
        <v>272.60000000000002</v>
      </c>
      <c r="BH43" s="14">
        <f t="shared" si="1"/>
        <v>74.2</v>
      </c>
      <c r="BI43" s="14">
        <f t="shared" si="1"/>
        <v>160.9</v>
      </c>
      <c r="BJ43" s="14">
        <f t="shared" si="1"/>
        <v>245.6</v>
      </c>
      <c r="BK43" s="14">
        <f t="shared" si="1"/>
        <v>668.5</v>
      </c>
      <c r="BL43" s="14">
        <f t="shared" si="1"/>
        <v>80</v>
      </c>
      <c r="BM43" s="14">
        <f t="shared" si="1"/>
        <v>170</v>
      </c>
      <c r="BN43" s="14">
        <f t="shared" si="1"/>
        <v>177.5</v>
      </c>
      <c r="BO43" s="14">
        <f t="shared" si="1"/>
        <v>38.04</v>
      </c>
      <c r="BP43" s="14">
        <f t="shared" ref="BP43:EA43" si="2">SUM(BP8+BP10+BP12+BP14+BP17+BP19+BP21+BP23+BP25+BP27+BP28+BP30+BP32+BP34+BP35+BP36+BP37+BP38+BP39+BP40+BP41+BP42)</f>
        <v>1119.7</v>
      </c>
      <c r="BQ43" s="14">
        <f t="shared" si="2"/>
        <v>0</v>
      </c>
      <c r="BR43" s="14">
        <f t="shared" si="2"/>
        <v>0</v>
      </c>
      <c r="BS43" s="14">
        <f t="shared" si="2"/>
        <v>0</v>
      </c>
      <c r="BT43" s="14">
        <f t="shared" si="2"/>
        <v>167.5</v>
      </c>
      <c r="BU43" s="14">
        <f t="shared" si="2"/>
        <v>193.8</v>
      </c>
      <c r="BV43" s="14">
        <f t="shared" si="2"/>
        <v>156.5</v>
      </c>
      <c r="BW43" s="14">
        <f t="shared" si="2"/>
        <v>180.9</v>
      </c>
      <c r="BX43" s="14">
        <f t="shared" si="2"/>
        <v>65.3</v>
      </c>
      <c r="BY43" s="14">
        <f t="shared" si="2"/>
        <v>124.6</v>
      </c>
      <c r="BZ43" s="14">
        <f t="shared" si="2"/>
        <v>2874.6</v>
      </c>
      <c r="CA43" s="14">
        <f t="shared" si="2"/>
        <v>2673.9</v>
      </c>
      <c r="CB43" s="14">
        <f t="shared" si="2"/>
        <v>74.199999999999989</v>
      </c>
      <c r="CC43" s="14">
        <f t="shared" si="2"/>
        <v>80.8</v>
      </c>
      <c r="CD43" s="14">
        <f t="shared" si="2"/>
        <v>202.9</v>
      </c>
      <c r="CE43" s="14">
        <f t="shared" si="2"/>
        <v>80.900000000000006</v>
      </c>
      <c r="CF43" s="14">
        <f t="shared" si="2"/>
        <v>4.5</v>
      </c>
      <c r="CG43" s="14">
        <f t="shared" si="2"/>
        <v>165</v>
      </c>
      <c r="CH43" s="14">
        <f t="shared" si="2"/>
        <v>206.5</v>
      </c>
      <c r="CI43" s="14">
        <f t="shared" si="2"/>
        <v>81</v>
      </c>
      <c r="CJ43" s="14">
        <f t="shared" si="2"/>
        <v>539.75</v>
      </c>
      <c r="CK43" s="14">
        <f t="shared" si="2"/>
        <v>100</v>
      </c>
      <c r="CL43" s="14">
        <f t="shared" si="2"/>
        <v>1005.7</v>
      </c>
      <c r="CM43" s="14">
        <f t="shared" si="2"/>
        <v>80.8</v>
      </c>
      <c r="CN43" s="14">
        <f t="shared" si="2"/>
        <v>93.9</v>
      </c>
      <c r="CO43" s="14">
        <f t="shared" si="2"/>
        <v>119.05</v>
      </c>
      <c r="CP43" s="14">
        <f t="shared" si="2"/>
        <v>342</v>
      </c>
      <c r="CQ43" s="14">
        <f t="shared" si="2"/>
        <v>76.900000000000006</v>
      </c>
      <c r="CR43" s="14">
        <f t="shared" si="2"/>
        <v>77.400000000000006</v>
      </c>
      <c r="CS43" s="14">
        <f t="shared" si="2"/>
        <v>290</v>
      </c>
      <c r="CT43" s="14">
        <f t="shared" si="2"/>
        <v>82</v>
      </c>
      <c r="CU43" s="14">
        <f t="shared" si="2"/>
        <v>85.8</v>
      </c>
      <c r="CV43" s="14">
        <f t="shared" si="2"/>
        <v>110.80000000000001</v>
      </c>
      <c r="CW43" s="14">
        <f t="shared" si="2"/>
        <v>132.69999999999999</v>
      </c>
      <c r="CX43" s="14">
        <f t="shared" si="2"/>
        <v>81.5</v>
      </c>
      <c r="CY43" s="14">
        <f t="shared" si="2"/>
        <v>86</v>
      </c>
      <c r="CZ43" s="14">
        <f t="shared" si="2"/>
        <v>110.80000000000001</v>
      </c>
      <c r="DA43" s="14">
        <f t="shared" si="2"/>
        <v>80.8</v>
      </c>
      <c r="DB43" s="14">
        <f t="shared" si="2"/>
        <v>333.09999999999997</v>
      </c>
      <c r="DC43" s="14">
        <f t="shared" si="2"/>
        <v>216</v>
      </c>
      <c r="DD43" s="14">
        <f t="shared" si="2"/>
        <v>269.89999999999998</v>
      </c>
      <c r="DE43" s="14">
        <f t="shared" si="2"/>
        <v>169.4</v>
      </c>
      <c r="DF43" s="14">
        <f t="shared" si="2"/>
        <v>110.80000000000001</v>
      </c>
      <c r="DG43" s="14">
        <f t="shared" si="2"/>
        <v>70.900000000000006</v>
      </c>
      <c r="DH43" s="14">
        <f t="shared" si="2"/>
        <v>174.6</v>
      </c>
      <c r="DI43" s="14">
        <f t="shared" si="2"/>
        <v>100</v>
      </c>
      <c r="DJ43" s="14">
        <f t="shared" si="2"/>
        <v>43.029999999999994</v>
      </c>
      <c r="DK43" s="14">
        <f t="shared" si="2"/>
        <v>303</v>
      </c>
      <c r="DL43" s="14">
        <f t="shared" si="2"/>
        <v>375.7</v>
      </c>
      <c r="DM43" s="14">
        <f t="shared" si="2"/>
        <v>69</v>
      </c>
      <c r="DN43" s="14">
        <f t="shared" si="2"/>
        <v>148</v>
      </c>
      <c r="DO43" s="14">
        <f t="shared" si="2"/>
        <v>1734.9</v>
      </c>
      <c r="DP43" s="14">
        <f t="shared" si="2"/>
        <v>110.80000000000001</v>
      </c>
      <c r="DQ43" s="14">
        <f t="shared" si="2"/>
        <v>163.6</v>
      </c>
      <c r="DR43" s="14">
        <f t="shared" si="2"/>
        <v>126.27000000000001</v>
      </c>
      <c r="DS43" s="14">
        <f t="shared" si="2"/>
        <v>109.7</v>
      </c>
      <c r="DT43" s="14">
        <f t="shared" si="2"/>
        <v>161.55000000000001</v>
      </c>
      <c r="DU43" s="14">
        <f t="shared" si="2"/>
        <v>40</v>
      </c>
      <c r="DV43" s="14">
        <f t="shared" si="2"/>
        <v>2369.6000000000004</v>
      </c>
      <c r="DW43" s="14">
        <f t="shared" si="2"/>
        <v>2158.8700000000003</v>
      </c>
      <c r="DX43" s="14">
        <f t="shared" si="2"/>
        <v>503.2</v>
      </c>
      <c r="DY43" s="14">
        <f t="shared" si="2"/>
        <v>110.80000000000001</v>
      </c>
      <c r="DZ43" s="14">
        <f t="shared" si="2"/>
        <v>3212.7000000000003</v>
      </c>
      <c r="EA43" s="14">
        <f t="shared" si="2"/>
        <v>80.900000000000006</v>
      </c>
      <c r="EB43" s="14">
        <f t="shared" ref="EB43:FL43" si="3">SUM(EB8+EB10+EB12+EB14+EB17+EB19+EB21+EB23+EB25+EB27+EB28+EB30+EB32+EB34+EB35+EB36+EB37+EB38+EB39+EB40+EB41+EB42)</f>
        <v>119.7</v>
      </c>
      <c r="EC43" s="14">
        <f t="shared" si="3"/>
        <v>41</v>
      </c>
      <c r="ED43" s="14">
        <f t="shared" si="3"/>
        <v>118.55</v>
      </c>
      <c r="EE43" s="14">
        <f t="shared" si="3"/>
        <v>110.9</v>
      </c>
      <c r="EF43" s="14">
        <f t="shared" si="3"/>
        <v>95.8</v>
      </c>
      <c r="EG43" s="14">
        <f t="shared" si="3"/>
        <v>5080.7999999999993</v>
      </c>
      <c r="EH43" s="14">
        <f t="shared" si="3"/>
        <v>80.8</v>
      </c>
      <c r="EI43" s="14">
        <f t="shared" si="3"/>
        <v>122.80000000000001</v>
      </c>
      <c r="EJ43" s="14">
        <f t="shared" si="3"/>
        <v>40.9</v>
      </c>
      <c r="EK43" s="14">
        <f t="shared" si="3"/>
        <v>80.8</v>
      </c>
      <c r="EL43" s="14">
        <f t="shared" si="3"/>
        <v>2099.6999999999998</v>
      </c>
      <c r="EM43" s="14">
        <f t="shared" si="3"/>
        <v>144</v>
      </c>
      <c r="EN43" s="14">
        <f t="shared" si="3"/>
        <v>160</v>
      </c>
      <c r="EO43" s="14">
        <f t="shared" si="3"/>
        <v>378.1</v>
      </c>
      <c r="EP43" s="14">
        <f t="shared" si="3"/>
        <v>242.6</v>
      </c>
      <c r="EQ43" s="14">
        <f t="shared" si="3"/>
        <v>240.7</v>
      </c>
      <c r="ER43" s="14">
        <f t="shared" si="3"/>
        <v>141</v>
      </c>
      <c r="ES43" s="14">
        <f t="shared" si="3"/>
        <v>161.4</v>
      </c>
      <c r="ET43" s="14">
        <f t="shared" si="3"/>
        <v>207.4</v>
      </c>
      <c r="EU43" s="14">
        <f t="shared" si="3"/>
        <v>229.9</v>
      </c>
      <c r="EV43" s="14">
        <f t="shared" si="3"/>
        <v>351</v>
      </c>
      <c r="EW43" s="14">
        <f t="shared" si="3"/>
        <v>110.80000000000001</v>
      </c>
      <c r="EX43" s="14">
        <f t="shared" si="3"/>
        <v>488.29999999999995</v>
      </c>
      <c r="EY43" s="14">
        <f t="shared" si="3"/>
        <v>3417.8</v>
      </c>
      <c r="EZ43" s="14">
        <f t="shared" si="3"/>
        <v>70.8</v>
      </c>
      <c r="FA43" s="14">
        <f t="shared" si="3"/>
        <v>109.95</v>
      </c>
      <c r="FB43" s="14">
        <f t="shared" si="3"/>
        <v>2960.3</v>
      </c>
      <c r="FC43" s="14">
        <f t="shared" si="3"/>
        <v>4073.5</v>
      </c>
      <c r="FD43" s="14">
        <f t="shared" si="3"/>
        <v>84.58</v>
      </c>
      <c r="FE43" s="14">
        <f t="shared" si="3"/>
        <v>236.1</v>
      </c>
      <c r="FF43" s="14">
        <f t="shared" si="3"/>
        <v>544.13</v>
      </c>
      <c r="FG43" s="14">
        <f t="shared" si="3"/>
        <v>72.599999999999994</v>
      </c>
      <c r="FH43" s="14">
        <f t="shared" si="3"/>
        <v>110.80000000000001</v>
      </c>
      <c r="FI43" s="14">
        <f t="shared" si="3"/>
        <v>147.60000000000002</v>
      </c>
      <c r="FJ43" s="14">
        <f t="shared" si="3"/>
        <v>111.5</v>
      </c>
      <c r="FK43" s="14">
        <f t="shared" si="3"/>
        <v>79.7</v>
      </c>
      <c r="FL43" s="14">
        <f t="shared" si="3"/>
        <v>147.9</v>
      </c>
    </row>
    <row r="45" spans="1:168" ht="15.75" x14ac:dyDescent="0.25">
      <c r="A45" s="19"/>
      <c r="B45" s="19"/>
      <c r="C45" s="19"/>
    </row>
    <row r="46" spans="1:168" ht="15.75" x14ac:dyDescent="0.25">
      <c r="A46" s="17"/>
      <c r="B46" s="19"/>
      <c r="C46" s="19"/>
    </row>
    <row r="47" spans="1:168" ht="15.75" x14ac:dyDescent="0.25">
      <c r="A47" s="19"/>
      <c r="B47" s="19"/>
      <c r="C47" s="19"/>
    </row>
    <row r="48" spans="1:168" ht="15.75" x14ac:dyDescent="0.25">
      <c r="A48" s="19"/>
      <c r="B48" s="19"/>
      <c r="C48" s="19"/>
    </row>
    <row r="49" spans="1:3" ht="15.75" x14ac:dyDescent="0.25">
      <c r="A49" s="19"/>
      <c r="B49" s="19"/>
      <c r="C49" s="19"/>
    </row>
    <row r="50" spans="1:3" ht="15.75" x14ac:dyDescent="0.25">
      <c r="A50" s="19"/>
      <c r="B50" s="19"/>
      <c r="C50" s="19"/>
    </row>
    <row r="51" spans="1:3" x14ac:dyDescent="0.25">
      <c r="A51" s="18" t="s">
        <v>44</v>
      </c>
      <c r="B51" s="18"/>
      <c r="C51" s="18"/>
    </row>
    <row r="52" spans="1:3" x14ac:dyDescent="0.25">
      <c r="A52" s="18" t="s">
        <v>45</v>
      </c>
      <c r="B52" s="18"/>
      <c r="C52" s="18"/>
    </row>
  </sheetData>
  <mergeCells count="14">
    <mergeCell ref="C35:C37"/>
    <mergeCell ref="A11:A12"/>
    <mergeCell ref="A13:A14"/>
    <mergeCell ref="A7:A8"/>
    <mergeCell ref="A9:A10"/>
    <mergeCell ref="A33:A34"/>
    <mergeCell ref="A31:A32"/>
    <mergeCell ref="A29:A30"/>
    <mergeCell ref="A16:A17"/>
    <mergeCell ref="A18:A19"/>
    <mergeCell ref="A20:A21"/>
    <mergeCell ref="A24:A25"/>
    <mergeCell ref="A26:A27"/>
    <mergeCell ref="A22:A2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2017-02-01T12:37:48Z</cp:lastPrinted>
  <dcterms:created xsi:type="dcterms:W3CDTF">2017-01-30T07:33:51Z</dcterms:created>
  <dcterms:modified xsi:type="dcterms:W3CDTF">2018-01-10T14:04:16Z</dcterms:modified>
</cp:coreProperties>
</file>