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40" windowHeight="11040"/>
  </bookViews>
  <sheets>
    <sheet name="План" sheetId="1" r:id="rId1"/>
  </sheets>
  <definedNames>
    <definedName name="_xlnm._FilterDatabase" localSheetId="0" hidden="1">План!$A$11:$FM$12</definedName>
    <definedName name="_xlnm.Print_Titles" localSheetId="0">План!$6:$6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1" l="1"/>
  <c r="C17" i="1"/>
  <c r="C14" i="1"/>
  <c r="C8" i="1"/>
  <c r="C28" i="1"/>
  <c r="FK37" i="1" l="1"/>
  <c r="FJ37" i="1"/>
  <c r="FI37" i="1"/>
  <c r="FH37" i="1"/>
  <c r="FG37" i="1"/>
  <c r="FE37" i="1"/>
  <c r="FC37" i="1"/>
  <c r="FB37" i="1"/>
  <c r="FA37" i="1"/>
  <c r="EZ37" i="1"/>
  <c r="EY37" i="1"/>
  <c r="EX37" i="1"/>
  <c r="EW37" i="1"/>
  <c r="EV37" i="1"/>
  <c r="EU37" i="1"/>
  <c r="ET37" i="1"/>
  <c r="ES37" i="1"/>
  <c r="ER37" i="1"/>
  <c r="EQ37" i="1"/>
  <c r="EP37" i="1"/>
  <c r="EO37" i="1"/>
  <c r="EN37" i="1"/>
  <c r="EM37" i="1"/>
  <c r="EL37" i="1"/>
  <c r="EK37" i="1"/>
  <c r="EJ37" i="1"/>
  <c r="EI37" i="1"/>
  <c r="EH37" i="1"/>
  <c r="EG37" i="1"/>
  <c r="EF37" i="1"/>
  <c r="EE37" i="1"/>
  <c r="ED37" i="1"/>
  <c r="EC37" i="1"/>
  <c r="EB37" i="1"/>
  <c r="EA37" i="1"/>
  <c r="DZ37" i="1"/>
  <c r="DY37" i="1"/>
  <c r="DX37" i="1"/>
  <c r="DW37" i="1"/>
  <c r="DV37" i="1"/>
  <c r="DU37" i="1"/>
  <c r="DT37" i="1"/>
  <c r="DS37" i="1"/>
  <c r="DR37" i="1"/>
  <c r="DQ37" i="1"/>
  <c r="DP37" i="1"/>
  <c r="DO37" i="1"/>
  <c r="DN37" i="1"/>
  <c r="DL37" i="1"/>
  <c r="DK37" i="1"/>
  <c r="DJ37" i="1"/>
  <c r="DI37" i="1"/>
  <c r="DH37" i="1"/>
  <c r="DG37" i="1"/>
  <c r="DF37" i="1"/>
  <c r="DE37" i="1"/>
  <c r="DD37" i="1"/>
  <c r="DC37" i="1"/>
  <c r="DB37" i="1"/>
  <c r="DA37" i="1"/>
  <c r="CZ37" i="1"/>
  <c r="CY37" i="1"/>
  <c r="CX37" i="1"/>
  <c r="CW37" i="1"/>
  <c r="CV37" i="1"/>
  <c r="CT37" i="1"/>
  <c r="CS37" i="1"/>
  <c r="CR37" i="1"/>
  <c r="CQ37" i="1"/>
  <c r="CP37" i="1"/>
  <c r="CO37" i="1"/>
  <c r="CN37" i="1"/>
  <c r="CM37" i="1"/>
  <c r="CL37" i="1"/>
  <c r="CJ37" i="1"/>
  <c r="CI37" i="1"/>
  <c r="CH37" i="1"/>
  <c r="CG37" i="1"/>
  <c r="CF37" i="1"/>
  <c r="CE37" i="1"/>
  <c r="CD37" i="1"/>
  <c r="CC37" i="1"/>
  <c r="CB37" i="1"/>
  <c r="CA37" i="1"/>
  <c r="BZ37" i="1"/>
  <c r="BY37" i="1"/>
  <c r="BX37" i="1"/>
  <c r="BW37" i="1"/>
  <c r="BV37" i="1"/>
  <c r="BU37" i="1"/>
  <c r="BT37" i="1"/>
  <c r="BS37" i="1"/>
  <c r="BR37" i="1"/>
  <c r="BQ37" i="1"/>
  <c r="BP37" i="1"/>
  <c r="BO37" i="1"/>
  <c r="BN37" i="1"/>
  <c r="BM37" i="1"/>
  <c r="BL37" i="1"/>
  <c r="BK37" i="1"/>
  <c r="BJ37" i="1"/>
  <c r="BI37" i="1"/>
  <c r="BH37" i="1"/>
  <c r="BG37" i="1"/>
  <c r="BF37" i="1"/>
  <c r="BE37" i="1"/>
  <c r="BD37" i="1"/>
  <c r="BC37" i="1"/>
  <c r="BB37" i="1"/>
  <c r="BA37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H37" i="1"/>
  <c r="AG37" i="1"/>
  <c r="AF37" i="1"/>
  <c r="AE37" i="1"/>
  <c r="AD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FD33" i="1"/>
  <c r="FD37" i="1" s="1"/>
  <c r="DM33" i="1"/>
  <c r="DM37" i="1" s="1"/>
  <c r="C36" i="1"/>
  <c r="AC17" i="1"/>
  <c r="AC37" i="1" s="1"/>
  <c r="C27" i="1" l="1"/>
  <c r="C24" i="1"/>
  <c r="C23" i="1"/>
  <c r="C7" i="1"/>
  <c r="CK26" i="1" l="1"/>
  <c r="CK37" i="1" s="1"/>
  <c r="FF34" i="1"/>
  <c r="FF37" i="1" s="1"/>
  <c r="CU28" i="1"/>
  <c r="CU37" i="1" s="1"/>
  <c r="C34" i="1" l="1"/>
  <c r="FL25" i="1"/>
  <c r="FL37" i="1" s="1"/>
  <c r="AI33" i="1"/>
  <c r="AI37" i="1" s="1"/>
  <c r="C26" i="1"/>
  <c r="C25" i="1" l="1"/>
  <c r="C12" i="1"/>
  <c r="C10" i="1"/>
  <c r="C33" i="1" l="1"/>
  <c r="C32" i="1"/>
  <c r="C31" i="1"/>
  <c r="C30" i="1"/>
  <c r="C29" i="1"/>
  <c r="C22" i="1"/>
  <c r="C21" i="1"/>
  <c r="C20" i="1"/>
  <c r="C19" i="1"/>
  <c r="C18" i="1"/>
  <c r="C16" i="1"/>
  <c r="C13" i="1"/>
  <c r="C11" i="1"/>
  <c r="C9" i="1"/>
  <c r="C37" i="1" l="1"/>
</calcChain>
</file>

<file path=xl/comments1.xml><?xml version="1.0" encoding="utf-8"?>
<comments xmlns="http://schemas.openxmlformats.org/spreadsheetml/2006/main">
  <authors>
    <author>danilu</author>
    <author>tc={F146E321-0B6E-4F16-9E00-AE1B8638C07C}</author>
    <author>tc={3CE7C78A-86E6-4D3C-BFC7-C9A655D439A0}</author>
  </authors>
  <commentList>
    <comment ref="DC8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УУТЭ (АИТП)
</t>
        </r>
      </text>
    </comment>
    <comment ref="X1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аварийные работы
</t>
        </r>
      </text>
    </comment>
    <comment ref="AE1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аварийные работы
</t>
        </r>
      </text>
    </comment>
    <comment ref="AU17" authorId="0">
      <text>
        <r>
          <rPr>
            <b/>
            <sz val="9"/>
            <color indexed="81"/>
            <rFont val="Tahoma"/>
            <charset val="1"/>
          </rPr>
          <t>danilu:</t>
        </r>
        <r>
          <rPr>
            <sz val="9"/>
            <color indexed="81"/>
            <rFont val="Tahoma"/>
            <charset val="1"/>
          </rPr>
          <t xml:space="preserve">
установка теплорегуляторов</t>
        </r>
      </text>
    </comment>
    <comment ref="T21" authorId="0">
      <text>
        <r>
          <rPr>
            <b/>
            <sz val="9"/>
            <color indexed="81"/>
            <rFont val="Tahoma"/>
            <charset val="1"/>
          </rPr>
          <t xml:space="preserve">замена смесителей санузлах
</t>
        </r>
      </text>
    </comment>
    <comment ref="AU21" authorId="0">
      <text>
        <r>
          <rPr>
            <b/>
            <sz val="9"/>
            <color indexed="81"/>
            <rFont val="Tahoma"/>
            <charset val="1"/>
          </rPr>
          <t xml:space="preserve">регулятор расхода воды в смесителях
</t>
        </r>
      </text>
    </comment>
    <comment ref="CA21" authorId="0">
      <text>
        <r>
          <rPr>
            <b/>
            <sz val="9"/>
            <color indexed="81"/>
            <rFont val="Tahoma"/>
            <family val="2"/>
            <charset val="204"/>
          </rPr>
          <t>замена смесителей</t>
        </r>
      </text>
    </comment>
    <comment ref="R23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повышение категории надежности электроснабжения
</t>
        </r>
      </text>
    </comment>
    <comment ref="AT26" authorId="1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контракт
</t>
        </r>
      </text>
    </comment>
    <comment ref="AY26" authorId="2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  энергосервисный  контракт?
</t>
        </r>
      </text>
    </comment>
    <comment ref="BA26" authorId="2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  энергосервисный  контракт?
</t>
        </r>
      </text>
    </comment>
    <comment ref="FF3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плита и жарочный, холодильник
</t>
        </r>
      </text>
    </comment>
    <comment ref="S3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500,0 
</t>
        </r>
      </text>
    </comment>
    <comment ref="DI3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ремонт крылец
</t>
        </r>
      </text>
    </comment>
    <comment ref="DY3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ремонт крылец
</t>
        </r>
      </text>
    </comment>
    <comment ref="DZ3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ремонт крылец
</t>
        </r>
      </text>
    </comment>
    <comment ref="EW3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ремонт крылец
</t>
        </r>
      </text>
    </comment>
    <comment ref="EX3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ремонт крылец
</t>
        </r>
      </text>
    </comment>
    <comment ref="FC3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ремонт крылец
</t>
        </r>
      </text>
    </comment>
  </commentList>
</comments>
</file>

<file path=xl/sharedStrings.xml><?xml version="1.0" encoding="utf-8"?>
<sst xmlns="http://schemas.openxmlformats.org/spreadsheetml/2006/main" count="65" uniqueCount="41">
  <si>
    <t>Наименование мероприятия</t>
  </si>
  <si>
    <t>Показатели</t>
  </si>
  <si>
    <t>Замена приборов учета электрической энергии</t>
  </si>
  <si>
    <t>Количество учреждений</t>
  </si>
  <si>
    <t>Финансирование                  (тыс. руб.)</t>
  </si>
  <si>
    <t>Замена приборов учета расхода ХВ и ГВ</t>
  </si>
  <si>
    <t>Заключение договоров на обслуживание узлов учета тепловой энергии (УУТЭ)</t>
  </si>
  <si>
    <t>Количество объектов</t>
  </si>
  <si>
    <t>Капитальный ремонт инженерных коммуникаций, с учетом энергетической эффективности:</t>
  </si>
  <si>
    <t>- замена системы центрального отопления</t>
  </si>
  <si>
    <t>- замена системы ГВС</t>
  </si>
  <si>
    <t>- замена систем ХВС</t>
  </si>
  <si>
    <t>Повышение энергетической эффективности систем освещения - замена ламп накаливания на энергосберегающие лампы</t>
  </si>
  <si>
    <t>Ремонт кровли</t>
  </si>
  <si>
    <t>Установка  энергосберегающих стеклопакетов взамен изношенных оконных блоков</t>
  </si>
  <si>
    <t>Установка энергосберегающих стеклопакетов взамен изношенных дверных блоков</t>
  </si>
  <si>
    <t>ИТОГО</t>
  </si>
  <si>
    <t>Количество зданий (ед.)</t>
  </si>
  <si>
    <t xml:space="preserve">Кол-во окон </t>
  </si>
  <si>
    <t>Кол-во дверных блоков</t>
  </si>
  <si>
    <t>Финансирование                     (тыс. руб.)</t>
  </si>
  <si>
    <t>пдтю</t>
  </si>
  <si>
    <t>лдтю</t>
  </si>
  <si>
    <t>семья</t>
  </si>
  <si>
    <t>старт+</t>
  </si>
  <si>
    <t>взлёт</t>
  </si>
  <si>
    <t>цпмс</t>
  </si>
  <si>
    <t>имц</t>
  </si>
  <si>
    <t>Отдел образования</t>
  </si>
  <si>
    <t>Ремонт фасада</t>
  </si>
  <si>
    <t>- замена электрических сетей (в т.ч. замена трансформаторов тока)</t>
  </si>
  <si>
    <t>Замена приборов учета расхода тепловой энергии (установка дополнительных приборов)</t>
  </si>
  <si>
    <t>Промывка стояков  ЦО, балансировка и регулирование системы отопления, произведение периодических осмотров систем водопотребления на наличие утечек</t>
  </si>
  <si>
    <t>План о выполнении мероприятий по энергосбережению и повышению энергетической</t>
  </si>
  <si>
    <t>Примечание</t>
  </si>
  <si>
    <t>Энергосервисные контракты</t>
  </si>
  <si>
    <t xml:space="preserve">эффективности на 2021 год </t>
  </si>
  <si>
    <t>- ремонт (обслуживание, обследование) системы вентиляции</t>
  </si>
  <si>
    <t xml:space="preserve">Замена газовой ресторанной плиты,  электрической плиты, холодильников, жарочного шкафа, закупка оборудования  </t>
  </si>
  <si>
    <t>План на 2021 год</t>
  </si>
  <si>
    <t>Кто заключил ЭСК на модернизацию системы освещения. Поэтому, начиная с момента подписания актов сдачи-приемки результатов мероприятий начинаем поквартально отражать фактическое финансирования мероприятий по ЭСК. Плановое финансирование на 2021 год можно рассчитать в соответствии с планируемыми данными, указанными в ЭСК с учетом выполнения работ по ЭСК.  ЭСК должны быть учтены в программах энергосбережения учреждений.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</si>
</sst>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3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7" fillId="0" borderId="0" xfId="0" applyFont="1" applyAlignment="1">
      <alignment horizontal="center"/>
    </xf>
    <xf numFmtId="164" fontId="6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/>
    <xf numFmtId="0" fontId="0" fillId="0" borderId="1" xfId="0" applyFill="1" applyBorder="1"/>
    <xf numFmtId="164" fontId="2" fillId="0" borderId="4" xfId="0" applyNumberFormat="1" applyFont="1" applyBorder="1" applyAlignment="1">
      <alignment horizontal="center" vertical="center" wrapText="1"/>
    </xf>
    <xf numFmtId="165" fontId="0" fillId="0" borderId="1" xfId="0" applyNumberFormat="1" applyBorder="1"/>
    <xf numFmtId="0" fontId="0" fillId="2" borderId="1" xfId="0" applyFill="1" applyBorder="1"/>
    <xf numFmtId="0" fontId="7" fillId="2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justify" vertical="center" wrapText="1"/>
    </xf>
    <xf numFmtId="0" fontId="2" fillId="0" borderId="1" xfId="0" applyFont="1" applyBorder="1" applyAlignment="1">
      <alignment horizontal="center"/>
    </xf>
    <xf numFmtId="0" fontId="0" fillId="0" borderId="0" xfId="0" applyFill="1"/>
    <xf numFmtId="0" fontId="0" fillId="4" borderId="1" xfId="0" applyFill="1" applyBorder="1"/>
    <xf numFmtId="0" fontId="0" fillId="5" borderId="1" xfId="0" applyFill="1" applyBorder="1"/>
    <xf numFmtId="4" fontId="10" fillId="5" borderId="1" xfId="0" applyNumberFormat="1" applyFont="1" applyFill="1" applyBorder="1" applyAlignment="1">
      <alignment horizontal="center" vertical="top"/>
    </xf>
    <xf numFmtId="3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3" borderId="0" xfId="0" applyFill="1" applyAlignment="1">
      <alignment vertical="center" wrapText="1"/>
    </xf>
    <xf numFmtId="0" fontId="0" fillId="0" borderId="0" xfId="0" applyAlignment="1">
      <alignment vertical="center"/>
    </xf>
    <xf numFmtId="0" fontId="7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Даниленко Кирилл Михайлович" id="{481AE056-B86A-44BE-83FF-578868C3D980}" userId="Даниленко Кирилл Михайлович" providerId="None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T26" dT="2021-01-28T19:09:05.86" personId="{481AE056-B86A-44BE-83FF-578868C3D980}" id="{F146E321-0B6E-4F16-9E00-AE1B8638C07C}">
    <text>контракт?</text>
  </threadedComment>
  <threadedComment ref="AY26" dT="2021-01-28T19:15:10.67" personId="{481AE056-B86A-44BE-83FF-578868C3D980}" id="{199D7BA9-2B75-4322-8005-331E235B50C1}">
    <text>контракт?</text>
  </threadedComment>
  <threadedComment ref="BA26" dT="2021-01-28T19:18:56.64" personId="{481AE056-B86A-44BE-83FF-578868C3D980}" id="{3CE7C78A-86E6-4D3C-BFC7-C9A655D439A0}">
    <text>контракт?</text>
  </threadedComment>
  <threadedComment ref="AG37" dT="2021-01-28T18:59:16.88" personId="{481AE056-B86A-44BE-83FF-578868C3D980}" id="{8E697E99-2D61-4F95-BD74-5B660488F38D}">
    <text>ремонт пищеблока</text>
  </threadedComment>
  <threadedComment ref="CT37" dT="2021-01-28T19:37:33.54" personId="{481AE056-B86A-44BE-83FF-578868C3D980}" id="{9DFBB3C7-8CE7-43AD-83D5-ECC145D0D9D0}">
    <text>ремонт кровли (адресная программа)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N38"/>
  <sheetViews>
    <sheetView tabSelected="1" zoomScale="72" zoomScaleNormal="72" workbookViewId="0">
      <selection activeCell="A4" sqref="A4"/>
    </sheetView>
  </sheetViews>
  <sheetFormatPr defaultRowHeight="15" outlineLevelCol="1" x14ac:dyDescent="0.25"/>
  <cols>
    <col min="1" max="1" width="56.85546875" customWidth="1"/>
    <col min="2" max="2" width="25.42578125" customWidth="1"/>
    <col min="3" max="3" width="19.140625" hidden="1" customWidth="1" outlineLevel="1"/>
    <col min="4" max="4" width="9.140625" customWidth="1" collapsed="1"/>
    <col min="5" max="12" width="9.140625" customWidth="1"/>
    <col min="13" max="13" width="11.7109375" style="22" customWidth="1"/>
    <col min="14" max="14" width="9.140625" style="22" customWidth="1"/>
    <col min="15" max="36" width="9.140625" customWidth="1"/>
    <col min="37" max="37" width="12" customWidth="1"/>
    <col min="38" max="38" width="9.140625" customWidth="1"/>
    <col min="39" max="39" width="9.140625" customWidth="1" collapsed="1"/>
    <col min="40" max="45" width="9.140625" customWidth="1"/>
    <col min="46" max="46" width="9.140625" customWidth="1" collapsed="1"/>
    <col min="47" max="71" width="9.140625" customWidth="1"/>
    <col min="72" max="72" width="9.140625" customWidth="1" collapsed="1"/>
    <col min="73" max="162" width="9.140625" customWidth="1"/>
    <col min="163" max="163" width="10.7109375" customWidth="1"/>
    <col min="164" max="168" width="9.140625" customWidth="1"/>
    <col min="169" max="169" width="29.42578125" customWidth="1" collapsed="1"/>
    <col min="170" max="170" width="39.42578125" customWidth="1"/>
  </cols>
  <sheetData>
    <row r="1" spans="1:170" ht="18.75" x14ac:dyDescent="0.25">
      <c r="A1" s="2" t="s">
        <v>33</v>
      </c>
    </row>
    <row r="2" spans="1:170" ht="18.75" x14ac:dyDescent="0.25">
      <c r="A2" s="2" t="s">
        <v>36</v>
      </c>
    </row>
    <row r="3" spans="1:170" ht="18.75" x14ac:dyDescent="0.25">
      <c r="A3" s="2"/>
    </row>
    <row r="4" spans="1:170" ht="18.75" x14ac:dyDescent="0.25">
      <c r="A4" s="2" t="s">
        <v>28</v>
      </c>
    </row>
    <row r="5" spans="1:170" ht="15.75" x14ac:dyDescent="0.25">
      <c r="A5" s="1"/>
    </row>
    <row r="6" spans="1:170" s="9" customFormat="1" ht="35.25" customHeight="1" x14ac:dyDescent="0.25">
      <c r="A6" s="6" t="s">
        <v>0</v>
      </c>
      <c r="B6" s="6" t="s">
        <v>1</v>
      </c>
      <c r="C6" s="7" t="s">
        <v>39</v>
      </c>
      <c r="D6" s="12">
        <v>13</v>
      </c>
      <c r="E6" s="12">
        <v>14</v>
      </c>
      <c r="F6" s="12">
        <v>20</v>
      </c>
      <c r="G6" s="12">
        <v>23</v>
      </c>
      <c r="H6" s="12">
        <v>26</v>
      </c>
      <c r="I6" s="12">
        <v>39</v>
      </c>
      <c r="J6" s="12">
        <v>268</v>
      </c>
      <c r="K6" s="12">
        <v>323</v>
      </c>
      <c r="L6" s="12">
        <v>326</v>
      </c>
      <c r="M6" s="12">
        <v>327</v>
      </c>
      <c r="N6" s="12">
        <v>328</v>
      </c>
      <c r="O6" s="12">
        <v>329</v>
      </c>
      <c r="P6" s="12">
        <v>330</v>
      </c>
      <c r="Q6" s="12">
        <v>331</v>
      </c>
      <c r="R6" s="12">
        <v>332</v>
      </c>
      <c r="S6" s="12">
        <v>333</v>
      </c>
      <c r="T6" s="12">
        <v>334</v>
      </c>
      <c r="U6" s="12">
        <v>336</v>
      </c>
      <c r="V6" s="12">
        <v>337</v>
      </c>
      <c r="W6" s="12">
        <v>338</v>
      </c>
      <c r="X6" s="12">
        <v>339</v>
      </c>
      <c r="Y6" s="12">
        <v>340</v>
      </c>
      <c r="Z6" s="12">
        <v>341</v>
      </c>
      <c r="AA6" s="12">
        <v>342</v>
      </c>
      <c r="AB6" s="12">
        <v>343</v>
      </c>
      <c r="AC6" s="12">
        <v>344</v>
      </c>
      <c r="AD6" s="12">
        <v>345</v>
      </c>
      <c r="AE6" s="12">
        <v>346</v>
      </c>
      <c r="AF6" s="12">
        <v>347</v>
      </c>
      <c r="AG6" s="12">
        <v>348</v>
      </c>
      <c r="AH6" s="12">
        <v>350</v>
      </c>
      <c r="AI6" s="12">
        <v>458</v>
      </c>
      <c r="AJ6" s="12">
        <v>497</v>
      </c>
      <c r="AK6" s="12">
        <v>498</v>
      </c>
      <c r="AL6" s="19">
        <v>512</v>
      </c>
      <c r="AM6" s="12">
        <v>513</v>
      </c>
      <c r="AN6" s="12">
        <v>516</v>
      </c>
      <c r="AO6" s="12">
        <v>527</v>
      </c>
      <c r="AP6" s="12">
        <v>528</v>
      </c>
      <c r="AQ6" s="12">
        <v>557</v>
      </c>
      <c r="AR6" s="12">
        <v>569</v>
      </c>
      <c r="AS6" s="12">
        <v>570</v>
      </c>
      <c r="AT6" s="12">
        <v>571</v>
      </c>
      <c r="AU6" s="12">
        <v>572</v>
      </c>
      <c r="AV6" s="12">
        <v>574</v>
      </c>
      <c r="AW6" s="12">
        <v>591</v>
      </c>
      <c r="AX6" s="12">
        <v>593</v>
      </c>
      <c r="AY6" s="12">
        <v>625</v>
      </c>
      <c r="AZ6" s="12">
        <v>639</v>
      </c>
      <c r="BA6" s="12">
        <v>641</v>
      </c>
      <c r="BB6" s="12">
        <v>667</v>
      </c>
      <c r="BC6" s="12">
        <v>689</v>
      </c>
      <c r="BD6" s="12">
        <v>690</v>
      </c>
      <c r="BE6" s="12">
        <v>691</v>
      </c>
      <c r="BF6" s="12">
        <v>693</v>
      </c>
      <c r="BG6" s="12">
        <v>707</v>
      </c>
      <c r="BH6" s="12">
        <v>17</v>
      </c>
      <c r="BI6" s="12">
        <v>34</v>
      </c>
      <c r="BJ6" s="12">
        <v>22</v>
      </c>
      <c r="BK6" s="12">
        <v>31</v>
      </c>
      <c r="BL6" s="12">
        <v>18</v>
      </c>
      <c r="BM6" s="12">
        <v>627</v>
      </c>
      <c r="BN6" s="12" t="s">
        <v>21</v>
      </c>
      <c r="BO6" s="12" t="s">
        <v>22</v>
      </c>
      <c r="BP6" s="12" t="s">
        <v>23</v>
      </c>
      <c r="BQ6" s="12" t="s">
        <v>24</v>
      </c>
      <c r="BR6" s="12" t="s">
        <v>25</v>
      </c>
      <c r="BS6" s="12" t="s">
        <v>26</v>
      </c>
      <c r="BT6" s="12" t="s">
        <v>27</v>
      </c>
      <c r="BU6" s="12">
        <v>1</v>
      </c>
      <c r="BV6" s="12">
        <v>3</v>
      </c>
      <c r="BW6" s="12">
        <v>4</v>
      </c>
      <c r="BX6" s="12">
        <v>5</v>
      </c>
      <c r="BY6" s="12">
        <v>6</v>
      </c>
      <c r="BZ6" s="12">
        <v>10</v>
      </c>
      <c r="CA6" s="12">
        <v>11</v>
      </c>
      <c r="CB6" s="12">
        <v>12</v>
      </c>
      <c r="CC6" s="12">
        <v>14</v>
      </c>
      <c r="CD6" s="12">
        <v>15</v>
      </c>
      <c r="CE6" s="12">
        <v>17</v>
      </c>
      <c r="CF6" s="12">
        <v>18</v>
      </c>
      <c r="CG6" s="12">
        <v>22</v>
      </c>
      <c r="CH6" s="12">
        <v>23</v>
      </c>
      <c r="CI6" s="12">
        <v>25</v>
      </c>
      <c r="CJ6" s="12">
        <v>27</v>
      </c>
      <c r="CK6" s="12">
        <v>28</v>
      </c>
      <c r="CL6" s="12">
        <v>30</v>
      </c>
      <c r="CM6" s="12">
        <v>33</v>
      </c>
      <c r="CN6" s="12">
        <v>35</v>
      </c>
      <c r="CO6" s="12">
        <v>36</v>
      </c>
      <c r="CP6" s="12">
        <v>37</v>
      </c>
      <c r="CQ6" s="12">
        <v>38</v>
      </c>
      <c r="CR6" s="12">
        <v>39</v>
      </c>
      <c r="CS6" s="12">
        <v>41</v>
      </c>
      <c r="CT6" s="12">
        <v>43</v>
      </c>
      <c r="CU6" s="12">
        <v>45</v>
      </c>
      <c r="CV6" s="12">
        <v>47</v>
      </c>
      <c r="CW6" s="19">
        <v>48</v>
      </c>
      <c r="CX6" s="12">
        <v>49</v>
      </c>
      <c r="CY6" s="12">
        <v>50</v>
      </c>
      <c r="CZ6" s="12">
        <v>51</v>
      </c>
      <c r="DA6" s="12">
        <v>55</v>
      </c>
      <c r="DB6" s="12">
        <v>60</v>
      </c>
      <c r="DC6" s="12">
        <v>61</v>
      </c>
      <c r="DD6" s="12">
        <v>62</v>
      </c>
      <c r="DE6" s="12">
        <v>64</v>
      </c>
      <c r="DF6" s="12">
        <v>67</v>
      </c>
      <c r="DG6" s="12">
        <v>68</v>
      </c>
      <c r="DH6" s="12">
        <v>69</v>
      </c>
      <c r="DI6" s="12">
        <v>70</v>
      </c>
      <c r="DJ6" s="12">
        <v>73</v>
      </c>
      <c r="DK6" s="12">
        <v>75</v>
      </c>
      <c r="DL6" s="12">
        <v>76</v>
      </c>
      <c r="DM6" s="12">
        <v>77</v>
      </c>
      <c r="DN6" s="12">
        <v>78</v>
      </c>
      <c r="DO6" s="12">
        <v>79</v>
      </c>
      <c r="DP6" s="12">
        <v>80</v>
      </c>
      <c r="DQ6" s="12">
        <v>82</v>
      </c>
      <c r="DR6" s="12">
        <v>83</v>
      </c>
      <c r="DS6" s="12">
        <v>84</v>
      </c>
      <c r="DT6" s="12">
        <v>85</v>
      </c>
      <c r="DU6" s="12">
        <v>86</v>
      </c>
      <c r="DV6" s="19">
        <v>87</v>
      </c>
      <c r="DW6" s="12">
        <v>90</v>
      </c>
      <c r="DX6" s="12">
        <v>92</v>
      </c>
      <c r="DY6" s="12">
        <v>93</v>
      </c>
      <c r="DZ6" s="12">
        <v>94</v>
      </c>
      <c r="EA6" s="12">
        <v>95</v>
      </c>
      <c r="EB6" s="12">
        <v>98</v>
      </c>
      <c r="EC6" s="12">
        <v>100</v>
      </c>
      <c r="ED6" s="12">
        <v>101</v>
      </c>
      <c r="EE6" s="12">
        <v>102</v>
      </c>
      <c r="EF6" s="12">
        <v>103</v>
      </c>
      <c r="EG6" s="12">
        <v>104</v>
      </c>
      <c r="EH6" s="12">
        <v>105</v>
      </c>
      <c r="EI6" s="12">
        <v>106</v>
      </c>
      <c r="EJ6" s="19">
        <v>108</v>
      </c>
      <c r="EK6" s="12">
        <v>109</v>
      </c>
      <c r="EL6" s="19">
        <v>110</v>
      </c>
      <c r="EM6" s="12">
        <v>111</v>
      </c>
      <c r="EN6" s="12">
        <v>112</v>
      </c>
      <c r="EO6" s="12">
        <v>113</v>
      </c>
      <c r="EP6" s="12">
        <v>114</v>
      </c>
      <c r="EQ6" s="12">
        <v>115</v>
      </c>
      <c r="ER6" s="12">
        <v>116</v>
      </c>
      <c r="ES6" s="12">
        <v>117</v>
      </c>
      <c r="ET6" s="12">
        <v>119</v>
      </c>
      <c r="EU6" s="12">
        <v>120</v>
      </c>
      <c r="EV6" s="12">
        <v>122</v>
      </c>
      <c r="EW6" s="12">
        <v>123</v>
      </c>
      <c r="EX6" s="12">
        <v>124</v>
      </c>
      <c r="EY6" s="12">
        <v>125</v>
      </c>
      <c r="EZ6" s="12">
        <v>126</v>
      </c>
      <c r="FA6" s="12">
        <v>127</v>
      </c>
      <c r="FB6" s="12">
        <v>128</v>
      </c>
      <c r="FC6" s="12">
        <v>129</v>
      </c>
      <c r="FD6" s="12">
        <v>130</v>
      </c>
      <c r="FE6" s="12">
        <v>131</v>
      </c>
      <c r="FF6" s="12">
        <v>133</v>
      </c>
      <c r="FG6" s="12">
        <v>135</v>
      </c>
      <c r="FH6" s="12">
        <v>137</v>
      </c>
      <c r="FI6" s="12">
        <v>138</v>
      </c>
      <c r="FJ6" s="12">
        <v>141</v>
      </c>
      <c r="FK6" s="12">
        <v>142</v>
      </c>
      <c r="FL6" s="12">
        <v>143</v>
      </c>
      <c r="FM6" s="21" t="s">
        <v>34</v>
      </c>
      <c r="FN6" s="32" t="s">
        <v>34</v>
      </c>
    </row>
    <row r="7" spans="1:170" ht="15.75" x14ac:dyDescent="0.25">
      <c r="A7" s="36" t="s">
        <v>31</v>
      </c>
      <c r="B7" s="3" t="s">
        <v>7</v>
      </c>
      <c r="C7" s="11">
        <f>SUM(D7:FL7)-1</f>
        <v>3</v>
      </c>
      <c r="D7" s="8"/>
      <c r="E7" s="8"/>
      <c r="F7" s="8"/>
      <c r="G7" s="8"/>
      <c r="H7" s="8"/>
      <c r="I7" s="8"/>
      <c r="J7" s="8"/>
      <c r="K7" s="8"/>
      <c r="L7" s="8"/>
      <c r="M7" s="15"/>
      <c r="N7" s="15"/>
      <c r="O7" s="8"/>
      <c r="P7" s="8"/>
      <c r="Q7" s="8"/>
      <c r="R7" s="8"/>
      <c r="S7" s="8"/>
      <c r="T7" s="8"/>
      <c r="U7" s="8"/>
      <c r="V7" s="1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1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>
        <v>1</v>
      </c>
      <c r="BB7" s="8"/>
      <c r="BC7" s="8"/>
      <c r="BD7" s="8"/>
      <c r="BE7" s="18"/>
      <c r="BF7" s="18"/>
      <c r="BG7" s="1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>
        <v>1</v>
      </c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18"/>
      <c r="CX7" s="8"/>
      <c r="CY7" s="15"/>
      <c r="CZ7" s="8"/>
      <c r="DA7" s="8"/>
      <c r="DB7" s="8"/>
      <c r="DC7" s="8">
        <v>1</v>
      </c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18"/>
      <c r="EK7" s="8"/>
      <c r="EL7" s="18"/>
      <c r="EM7" s="8"/>
      <c r="EN7" s="8"/>
      <c r="EO7" s="8"/>
      <c r="EP7" s="8"/>
      <c r="EQ7" s="8"/>
      <c r="ER7" s="8"/>
      <c r="ES7" s="8"/>
      <c r="ET7" s="8"/>
      <c r="EU7" s="8">
        <v>1</v>
      </c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</row>
    <row r="8" spans="1:170" ht="31.5" x14ac:dyDescent="0.25">
      <c r="A8" s="36"/>
      <c r="B8" s="3" t="s">
        <v>20</v>
      </c>
      <c r="C8" s="13">
        <f>SUM(D8:FL8)-329.8</f>
        <v>9036.7000000000007</v>
      </c>
      <c r="D8" s="8"/>
      <c r="E8" s="8"/>
      <c r="F8" s="8"/>
      <c r="G8" s="8"/>
      <c r="H8" s="8"/>
      <c r="I8" s="8"/>
      <c r="J8" s="8"/>
      <c r="K8" s="8"/>
      <c r="L8" s="8"/>
      <c r="M8" s="15"/>
      <c r="N8" s="15"/>
      <c r="O8" s="8"/>
      <c r="P8" s="8"/>
      <c r="Q8" s="8"/>
      <c r="R8" s="8"/>
      <c r="S8" s="8"/>
      <c r="T8" s="8"/>
      <c r="U8" s="8"/>
      <c r="V8" s="1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1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>
        <v>329.8</v>
      </c>
      <c r="BB8" s="8"/>
      <c r="BC8" s="8"/>
      <c r="BD8" s="8"/>
      <c r="BE8" s="18"/>
      <c r="BF8" s="18"/>
      <c r="BG8" s="1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24">
        <v>5400</v>
      </c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18"/>
      <c r="CX8" s="8"/>
      <c r="CY8" s="15"/>
      <c r="CZ8" s="8"/>
      <c r="DA8" s="8"/>
      <c r="DB8" s="8"/>
      <c r="DC8" s="25">
        <v>3603.2</v>
      </c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18"/>
      <c r="EK8" s="8"/>
      <c r="EL8" s="18"/>
      <c r="EM8" s="8"/>
      <c r="EN8" s="8"/>
      <c r="EO8" s="8"/>
      <c r="EP8" s="8"/>
      <c r="EQ8" s="8"/>
      <c r="ER8" s="8"/>
      <c r="ES8" s="8"/>
      <c r="ET8" s="8"/>
      <c r="EU8" s="8">
        <v>33.5</v>
      </c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</row>
    <row r="9" spans="1:170" ht="15.75" x14ac:dyDescent="0.25">
      <c r="A9" s="34" t="s">
        <v>2</v>
      </c>
      <c r="B9" s="3" t="s">
        <v>3</v>
      </c>
      <c r="C9" s="11">
        <f t="shared" ref="C9:C14" si="0">SUM(D9:FL9)</f>
        <v>1</v>
      </c>
      <c r="D9" s="8"/>
      <c r="E9" s="8"/>
      <c r="F9" s="8"/>
      <c r="G9" s="8"/>
      <c r="H9" s="8"/>
      <c r="I9" s="8"/>
      <c r="J9" s="8"/>
      <c r="K9" s="8"/>
      <c r="L9" s="8"/>
      <c r="M9" s="15"/>
      <c r="N9" s="15"/>
      <c r="O9" s="8"/>
      <c r="P9" s="8"/>
      <c r="Q9" s="8"/>
      <c r="R9" s="8"/>
      <c r="S9" s="8"/>
      <c r="T9" s="8"/>
      <c r="U9" s="8"/>
      <c r="V9" s="1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1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18"/>
      <c r="BF9" s="18"/>
      <c r="BG9" s="1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18"/>
      <c r="CX9" s="8"/>
      <c r="CY9" s="15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>
        <v>1</v>
      </c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18"/>
      <c r="EK9" s="8"/>
      <c r="EL9" s="1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</row>
    <row r="10" spans="1:170" ht="31.5" x14ac:dyDescent="0.25">
      <c r="A10" s="34"/>
      <c r="B10" s="3" t="s">
        <v>4</v>
      </c>
      <c r="C10" s="13">
        <f t="shared" si="0"/>
        <v>12</v>
      </c>
      <c r="D10" s="8"/>
      <c r="E10" s="8"/>
      <c r="F10" s="8"/>
      <c r="G10" s="8"/>
      <c r="H10" s="8"/>
      <c r="I10" s="8"/>
      <c r="J10" s="8"/>
      <c r="K10" s="8"/>
      <c r="L10" s="8"/>
      <c r="M10" s="15"/>
      <c r="N10" s="15"/>
      <c r="O10" s="8"/>
      <c r="P10" s="8"/>
      <c r="Q10" s="8"/>
      <c r="R10" s="8"/>
      <c r="S10" s="8"/>
      <c r="T10" s="8"/>
      <c r="U10" s="8"/>
      <c r="V10" s="1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1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18"/>
      <c r="BF10" s="18"/>
      <c r="BG10" s="1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18"/>
      <c r="CX10" s="8"/>
      <c r="CY10" s="15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>
        <v>12</v>
      </c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18"/>
      <c r="EK10" s="8"/>
      <c r="EL10" s="1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</row>
    <row r="11" spans="1:170" ht="15.75" x14ac:dyDescent="0.25">
      <c r="A11" s="34" t="s">
        <v>5</v>
      </c>
      <c r="B11" s="3" t="s">
        <v>3</v>
      </c>
      <c r="C11" s="11">
        <f t="shared" si="0"/>
        <v>3</v>
      </c>
      <c r="D11" s="8"/>
      <c r="E11" s="8"/>
      <c r="F11" s="8"/>
      <c r="G11" s="8"/>
      <c r="H11" s="8"/>
      <c r="I11" s="8"/>
      <c r="J11" s="8"/>
      <c r="K11" s="8"/>
      <c r="L11" s="8"/>
      <c r="M11" s="15"/>
      <c r="N11" s="15"/>
      <c r="O11" s="8"/>
      <c r="P11" s="8"/>
      <c r="Q11" s="8"/>
      <c r="R11" s="8"/>
      <c r="S11" s="8"/>
      <c r="T11" s="8"/>
      <c r="U11" s="8"/>
      <c r="V11" s="1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1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18"/>
      <c r="BF11" s="18"/>
      <c r="BG11" s="1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>
        <v>1</v>
      </c>
      <c r="CQ11" s="8"/>
      <c r="CR11" s="8"/>
      <c r="CS11" s="8"/>
      <c r="CT11" s="8"/>
      <c r="CU11" s="8"/>
      <c r="CV11" s="8"/>
      <c r="CW11" s="18"/>
      <c r="CX11" s="8"/>
      <c r="CY11" s="15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>
        <v>1</v>
      </c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18"/>
      <c r="EK11" s="8"/>
      <c r="EL11" s="1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>
        <v>1</v>
      </c>
      <c r="FH11" s="8"/>
      <c r="FI11" s="8"/>
      <c r="FJ11" s="8"/>
      <c r="FK11" s="8"/>
      <c r="FL11" s="8"/>
      <c r="FM11" s="8"/>
      <c r="FN11" s="8"/>
    </row>
    <row r="12" spans="1:170" ht="31.5" x14ac:dyDescent="0.25">
      <c r="A12" s="34"/>
      <c r="B12" s="3" t="s">
        <v>4</v>
      </c>
      <c r="C12" s="13">
        <f t="shared" si="0"/>
        <v>26</v>
      </c>
      <c r="D12" s="8"/>
      <c r="E12" s="8"/>
      <c r="F12" s="8"/>
      <c r="G12" s="8"/>
      <c r="H12" s="8"/>
      <c r="I12" s="8"/>
      <c r="J12" s="8"/>
      <c r="K12" s="8"/>
      <c r="L12" s="8"/>
      <c r="M12" s="15"/>
      <c r="N12" s="15"/>
      <c r="O12" s="8"/>
      <c r="P12" s="8"/>
      <c r="Q12" s="8"/>
      <c r="R12" s="8"/>
      <c r="S12" s="8"/>
      <c r="T12" s="8"/>
      <c r="U12" s="8"/>
      <c r="V12" s="1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1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18"/>
      <c r="BF12" s="18"/>
      <c r="BG12" s="1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>
        <v>8</v>
      </c>
      <c r="CQ12" s="8"/>
      <c r="CR12" s="8"/>
      <c r="CS12" s="8"/>
      <c r="CT12" s="8"/>
      <c r="CU12" s="8"/>
      <c r="CV12" s="8"/>
      <c r="CW12" s="18"/>
      <c r="CX12" s="8"/>
      <c r="CY12" s="15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>
        <v>8</v>
      </c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18"/>
      <c r="EK12" s="8"/>
      <c r="EL12" s="1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>
        <v>10</v>
      </c>
      <c r="FH12" s="8"/>
      <c r="FI12" s="8"/>
      <c r="FJ12" s="8"/>
      <c r="FK12" s="8"/>
      <c r="FL12" s="8"/>
      <c r="FM12" s="8"/>
      <c r="FN12" s="8"/>
    </row>
    <row r="13" spans="1:170" ht="15.75" x14ac:dyDescent="0.25">
      <c r="A13" s="35" t="s">
        <v>6</v>
      </c>
      <c r="B13" s="3" t="s">
        <v>7</v>
      </c>
      <c r="C13" s="11">
        <f t="shared" si="0"/>
        <v>196</v>
      </c>
      <c r="D13" s="8">
        <v>1</v>
      </c>
      <c r="E13" s="8">
        <v>1</v>
      </c>
      <c r="F13" s="8">
        <v>1</v>
      </c>
      <c r="G13" s="8">
        <v>1</v>
      </c>
      <c r="H13" s="8">
        <v>1</v>
      </c>
      <c r="I13" s="8">
        <v>1</v>
      </c>
      <c r="J13" s="8">
        <v>1</v>
      </c>
      <c r="K13" s="8">
        <v>1</v>
      </c>
      <c r="L13" s="8">
        <v>1</v>
      </c>
      <c r="M13" s="15">
        <v>1</v>
      </c>
      <c r="N13" s="15">
        <v>1</v>
      </c>
      <c r="O13" s="8">
        <v>2</v>
      </c>
      <c r="P13" s="8">
        <v>2</v>
      </c>
      <c r="Q13" s="8">
        <v>1</v>
      </c>
      <c r="R13" s="8">
        <v>1</v>
      </c>
      <c r="S13" s="8">
        <v>1</v>
      </c>
      <c r="T13" s="8">
        <v>2</v>
      </c>
      <c r="U13" s="8">
        <v>1</v>
      </c>
      <c r="V13" s="18">
        <v>1</v>
      </c>
      <c r="W13" s="8">
        <v>1</v>
      </c>
      <c r="X13" s="8">
        <v>1</v>
      </c>
      <c r="Y13" s="8">
        <v>1</v>
      </c>
      <c r="Z13" s="8">
        <v>1</v>
      </c>
      <c r="AA13" s="8">
        <v>1</v>
      </c>
      <c r="AB13" s="8">
        <v>1</v>
      </c>
      <c r="AC13" s="8">
        <v>2</v>
      </c>
      <c r="AD13" s="8">
        <v>2</v>
      </c>
      <c r="AE13" s="8">
        <v>2</v>
      </c>
      <c r="AF13" s="8">
        <v>1</v>
      </c>
      <c r="AG13" s="8">
        <v>1</v>
      </c>
      <c r="AH13" s="8">
        <v>1</v>
      </c>
      <c r="AI13" s="8">
        <v>2</v>
      </c>
      <c r="AJ13" s="8">
        <v>1</v>
      </c>
      <c r="AK13" s="8">
        <v>2</v>
      </c>
      <c r="AL13" s="18">
        <v>1</v>
      </c>
      <c r="AM13" s="8">
        <v>1</v>
      </c>
      <c r="AN13" s="8">
        <v>1</v>
      </c>
      <c r="AO13" s="8">
        <v>1</v>
      </c>
      <c r="AP13" s="8">
        <v>2</v>
      </c>
      <c r="AQ13" s="8">
        <v>1</v>
      </c>
      <c r="AR13" s="8">
        <v>2</v>
      </c>
      <c r="AS13" s="8">
        <v>1</v>
      </c>
      <c r="AT13" s="8">
        <v>1</v>
      </c>
      <c r="AU13" s="8">
        <v>1</v>
      </c>
      <c r="AV13" s="8">
        <v>1</v>
      </c>
      <c r="AW13" s="8">
        <v>1</v>
      </c>
      <c r="AX13" s="8">
        <v>1</v>
      </c>
      <c r="AY13" s="8">
        <v>1</v>
      </c>
      <c r="AZ13" s="8">
        <v>2</v>
      </c>
      <c r="BA13" s="8">
        <v>1</v>
      </c>
      <c r="BB13" s="8">
        <v>1</v>
      </c>
      <c r="BC13" s="8">
        <v>1</v>
      </c>
      <c r="BD13" s="8">
        <v>1</v>
      </c>
      <c r="BE13" s="18">
        <v>2</v>
      </c>
      <c r="BF13" s="18">
        <v>1</v>
      </c>
      <c r="BG13" s="18">
        <v>1</v>
      </c>
      <c r="BH13" s="8">
        <v>1</v>
      </c>
      <c r="BI13" s="8">
        <v>2</v>
      </c>
      <c r="BJ13" s="8">
        <v>1</v>
      </c>
      <c r="BK13" s="8">
        <v>1</v>
      </c>
      <c r="BL13" s="8">
        <v>1</v>
      </c>
      <c r="BM13" s="8">
        <v>1</v>
      </c>
      <c r="BN13" s="8">
        <v>1</v>
      </c>
      <c r="BO13" s="8">
        <v>1</v>
      </c>
      <c r="BP13" s="8">
        <v>1</v>
      </c>
      <c r="BQ13" s="8">
        <v>1</v>
      </c>
      <c r="BR13" s="8">
        <v>0</v>
      </c>
      <c r="BS13" s="8">
        <v>0</v>
      </c>
      <c r="BT13" s="8">
        <v>0</v>
      </c>
      <c r="BU13" s="8">
        <v>2</v>
      </c>
      <c r="BV13" s="8">
        <v>3</v>
      </c>
      <c r="BW13" s="8">
        <v>1</v>
      </c>
      <c r="BX13" s="8">
        <v>1</v>
      </c>
      <c r="BY13" s="8">
        <v>1</v>
      </c>
      <c r="BZ13" s="8">
        <v>1</v>
      </c>
      <c r="CA13" s="8">
        <v>1</v>
      </c>
      <c r="CB13" s="8">
        <v>1</v>
      </c>
      <c r="CC13" s="8">
        <v>1</v>
      </c>
      <c r="CD13" s="8">
        <v>1</v>
      </c>
      <c r="CE13" s="8">
        <v>2</v>
      </c>
      <c r="CF13" s="8">
        <v>1</v>
      </c>
      <c r="CG13" s="8">
        <v>0</v>
      </c>
      <c r="CH13" s="8">
        <v>2</v>
      </c>
      <c r="CI13" s="8">
        <v>1</v>
      </c>
      <c r="CJ13" s="8">
        <v>1</v>
      </c>
      <c r="CK13" s="8">
        <v>2</v>
      </c>
      <c r="CL13" s="8">
        <v>0</v>
      </c>
      <c r="CM13" s="8">
        <v>1</v>
      </c>
      <c r="CN13" s="8">
        <v>2</v>
      </c>
      <c r="CO13" s="8">
        <v>1</v>
      </c>
      <c r="CP13" s="8">
        <v>1</v>
      </c>
      <c r="CQ13" s="8">
        <v>1</v>
      </c>
      <c r="CR13" s="8">
        <v>1</v>
      </c>
      <c r="CS13" s="8">
        <v>1</v>
      </c>
      <c r="CT13" s="8">
        <v>2</v>
      </c>
      <c r="CU13" s="8">
        <v>1</v>
      </c>
      <c r="CV13" s="8">
        <v>1</v>
      </c>
      <c r="CW13" s="18">
        <v>1</v>
      </c>
      <c r="CX13" s="8">
        <v>1</v>
      </c>
      <c r="CY13" s="15">
        <v>1</v>
      </c>
      <c r="CZ13" s="8">
        <v>1</v>
      </c>
      <c r="DA13" s="8">
        <v>1</v>
      </c>
      <c r="DB13" s="8">
        <v>1</v>
      </c>
      <c r="DC13" s="8">
        <v>1</v>
      </c>
      <c r="DD13" s="8">
        <v>2</v>
      </c>
      <c r="DE13" s="8">
        <v>1</v>
      </c>
      <c r="DF13" s="8">
        <v>1</v>
      </c>
      <c r="DG13" s="8">
        <v>1</v>
      </c>
      <c r="DH13" s="8">
        <v>2</v>
      </c>
      <c r="DI13" s="8">
        <v>2</v>
      </c>
      <c r="DJ13" s="8">
        <v>1</v>
      </c>
      <c r="DK13" s="8">
        <v>1</v>
      </c>
      <c r="DL13" s="8">
        <v>2</v>
      </c>
      <c r="DM13" s="8">
        <v>1</v>
      </c>
      <c r="DN13" s="8">
        <v>1</v>
      </c>
      <c r="DO13" s="8">
        <v>1</v>
      </c>
      <c r="DP13" s="8">
        <v>2</v>
      </c>
      <c r="DQ13" s="8">
        <v>1</v>
      </c>
      <c r="DR13" s="8">
        <v>1</v>
      </c>
      <c r="DS13" s="8">
        <v>1</v>
      </c>
      <c r="DT13" s="8">
        <v>1</v>
      </c>
      <c r="DU13" s="8">
        <v>2</v>
      </c>
      <c r="DV13" s="8">
        <v>1</v>
      </c>
      <c r="DW13" s="8">
        <v>1</v>
      </c>
      <c r="DX13" s="8">
        <v>1</v>
      </c>
      <c r="DY13" s="8">
        <v>1</v>
      </c>
      <c r="DZ13" s="8">
        <v>1</v>
      </c>
      <c r="EA13" s="8">
        <v>1</v>
      </c>
      <c r="EB13" s="8">
        <v>1</v>
      </c>
      <c r="EC13" s="8">
        <v>1</v>
      </c>
      <c r="ED13" s="8">
        <v>1</v>
      </c>
      <c r="EE13" s="8">
        <v>1</v>
      </c>
      <c r="EF13" s="8">
        <v>1</v>
      </c>
      <c r="EG13" s="8">
        <v>1</v>
      </c>
      <c r="EH13" s="8">
        <v>1</v>
      </c>
      <c r="EI13" s="8">
        <v>1</v>
      </c>
      <c r="EJ13" s="18">
        <v>1</v>
      </c>
      <c r="EK13" s="8">
        <v>1</v>
      </c>
      <c r="EL13" s="18">
        <v>1</v>
      </c>
      <c r="EM13" s="8">
        <v>1</v>
      </c>
      <c r="EN13" s="8">
        <v>1</v>
      </c>
      <c r="EO13" s="8">
        <v>2</v>
      </c>
      <c r="EP13" s="8">
        <v>1</v>
      </c>
      <c r="EQ13" s="8">
        <v>3</v>
      </c>
      <c r="ER13" s="8">
        <v>3</v>
      </c>
      <c r="ES13" s="8">
        <v>2</v>
      </c>
      <c r="ET13" s="8">
        <v>1</v>
      </c>
      <c r="EU13" s="8">
        <v>1</v>
      </c>
      <c r="EV13" s="8">
        <v>1</v>
      </c>
      <c r="EW13" s="8">
        <v>1</v>
      </c>
      <c r="EX13" s="8">
        <v>1</v>
      </c>
      <c r="EY13" s="8">
        <v>1</v>
      </c>
      <c r="EZ13" s="8">
        <v>1</v>
      </c>
      <c r="FA13" s="8">
        <v>1</v>
      </c>
      <c r="FB13" s="8">
        <v>1</v>
      </c>
      <c r="FC13" s="8">
        <v>1</v>
      </c>
      <c r="FD13" s="8">
        <v>1</v>
      </c>
      <c r="FE13" s="8">
        <v>1</v>
      </c>
      <c r="FF13" s="8">
        <v>3</v>
      </c>
      <c r="FG13" s="8">
        <v>2</v>
      </c>
      <c r="FH13" s="8">
        <v>1</v>
      </c>
      <c r="FI13" s="8">
        <v>1</v>
      </c>
      <c r="FJ13" s="8">
        <v>1</v>
      </c>
      <c r="FK13" s="8">
        <v>1</v>
      </c>
      <c r="FL13" s="8">
        <v>1</v>
      </c>
      <c r="FM13" s="8"/>
      <c r="FN13" s="8"/>
    </row>
    <row r="14" spans="1:170" ht="31.5" x14ac:dyDescent="0.25">
      <c r="A14" s="35"/>
      <c r="B14" s="3" t="s">
        <v>4</v>
      </c>
      <c r="C14" s="13">
        <f>SUM(D14:FL14)</f>
        <v>10282.641000000014</v>
      </c>
      <c r="D14" s="8">
        <v>113</v>
      </c>
      <c r="E14" s="8">
        <v>42.6</v>
      </c>
      <c r="F14" s="8">
        <v>42.6</v>
      </c>
      <c r="G14" s="8">
        <v>79.900000000000006</v>
      </c>
      <c r="H14" s="8">
        <v>64</v>
      </c>
      <c r="I14" s="8">
        <v>42.6</v>
      </c>
      <c r="J14" s="8">
        <v>42.6</v>
      </c>
      <c r="K14" s="8">
        <v>45</v>
      </c>
      <c r="L14" s="8">
        <v>42.6</v>
      </c>
      <c r="M14" s="15">
        <v>0</v>
      </c>
      <c r="N14" s="15">
        <v>90.6</v>
      </c>
      <c r="O14" s="8">
        <v>74.5</v>
      </c>
      <c r="P14" s="8">
        <v>65</v>
      </c>
      <c r="Q14" s="8">
        <v>79.900000000000006</v>
      </c>
      <c r="R14" s="8">
        <v>67</v>
      </c>
      <c r="S14" s="8">
        <v>60</v>
      </c>
      <c r="T14" s="8">
        <v>42.6</v>
      </c>
      <c r="U14" s="8">
        <v>124.2</v>
      </c>
      <c r="V14" s="18">
        <v>79.900000000000006</v>
      </c>
      <c r="W14" s="8">
        <v>39.299999999999997</v>
      </c>
      <c r="X14" s="8">
        <v>42.6</v>
      </c>
      <c r="Y14" s="8">
        <v>80.8</v>
      </c>
      <c r="Z14" s="8">
        <v>80</v>
      </c>
      <c r="AA14" s="8">
        <v>111.15</v>
      </c>
      <c r="AB14" s="8">
        <v>45.5</v>
      </c>
      <c r="AC14" s="8">
        <v>147</v>
      </c>
      <c r="AD14" s="8">
        <v>215.3</v>
      </c>
      <c r="AE14" s="8">
        <v>42.6</v>
      </c>
      <c r="AF14" s="8">
        <v>42</v>
      </c>
      <c r="AG14" s="8">
        <v>56.7</v>
      </c>
      <c r="AH14" s="8">
        <v>44.7</v>
      </c>
      <c r="AI14" s="8">
        <v>87.2</v>
      </c>
      <c r="AJ14" s="8">
        <v>42.6</v>
      </c>
      <c r="AK14" s="8">
        <v>159.80000000000001</v>
      </c>
      <c r="AL14" s="18">
        <v>32.1</v>
      </c>
      <c r="AM14" s="8">
        <v>79.900000000000006</v>
      </c>
      <c r="AN14" s="8">
        <v>42.7</v>
      </c>
      <c r="AO14" s="8">
        <v>42.6</v>
      </c>
      <c r="AP14" s="8">
        <v>64.2</v>
      </c>
      <c r="AQ14" s="8">
        <v>57.8</v>
      </c>
      <c r="AR14" s="8">
        <v>76</v>
      </c>
      <c r="AS14" s="8">
        <v>70</v>
      </c>
      <c r="AT14" s="8">
        <v>32.1</v>
      </c>
      <c r="AU14" s="8">
        <v>43</v>
      </c>
      <c r="AV14" s="8">
        <v>147.69999999999999</v>
      </c>
      <c r="AW14" s="8">
        <v>42.6</v>
      </c>
      <c r="AX14" s="8">
        <v>44.7</v>
      </c>
      <c r="AY14" s="8">
        <v>41.5</v>
      </c>
      <c r="AZ14" s="8">
        <v>111.2</v>
      </c>
      <c r="BA14" s="8">
        <v>34.200000000000003</v>
      </c>
      <c r="BB14" s="8">
        <v>79.900000000000006</v>
      </c>
      <c r="BC14" s="8">
        <v>42.6</v>
      </c>
      <c r="BD14" s="8">
        <v>111.15</v>
      </c>
      <c r="BE14" s="18">
        <v>0</v>
      </c>
      <c r="BF14" s="18">
        <v>0</v>
      </c>
      <c r="BG14" s="18">
        <v>0</v>
      </c>
      <c r="BH14" s="8">
        <v>90.6</v>
      </c>
      <c r="BI14" s="8">
        <v>85.2</v>
      </c>
      <c r="BJ14" s="8">
        <v>42.6</v>
      </c>
      <c r="BK14" s="8">
        <v>53.3</v>
      </c>
      <c r="BL14" s="8">
        <v>56.5</v>
      </c>
      <c r="BM14" s="8">
        <v>99.4</v>
      </c>
      <c r="BN14" s="8">
        <v>32.1</v>
      </c>
      <c r="BO14" s="8">
        <v>39.299999999999997</v>
      </c>
      <c r="BP14" s="8">
        <v>32.799999999999997</v>
      </c>
      <c r="BQ14" s="8">
        <v>43</v>
      </c>
      <c r="BR14" s="8"/>
      <c r="BS14" s="8"/>
      <c r="BT14" s="8"/>
      <c r="BU14" s="8">
        <v>158</v>
      </c>
      <c r="BV14" s="8">
        <v>96.3</v>
      </c>
      <c r="BW14" s="8">
        <v>179.1</v>
      </c>
      <c r="BX14" s="8">
        <v>44.3</v>
      </c>
      <c r="BY14" s="8">
        <v>42.6</v>
      </c>
      <c r="BZ14" s="8">
        <v>102.4</v>
      </c>
      <c r="CA14" s="8">
        <v>79.3</v>
      </c>
      <c r="CB14" s="8">
        <v>72.7</v>
      </c>
      <c r="CC14" s="8">
        <v>42.6</v>
      </c>
      <c r="CD14" s="8">
        <v>50</v>
      </c>
      <c r="CE14" s="8">
        <v>72.2</v>
      </c>
      <c r="CF14" s="8">
        <v>47.8</v>
      </c>
      <c r="CG14" s="8">
        <v>0</v>
      </c>
      <c r="CH14" s="8">
        <v>107.2</v>
      </c>
      <c r="CI14" s="8">
        <v>92.6</v>
      </c>
      <c r="CJ14" s="8">
        <v>81.599999999999994</v>
      </c>
      <c r="CK14" s="8">
        <v>85.2</v>
      </c>
      <c r="CL14" s="8">
        <v>0</v>
      </c>
      <c r="CM14" s="8">
        <v>42.6</v>
      </c>
      <c r="CN14" s="8">
        <v>85.2</v>
      </c>
      <c r="CO14" s="8">
        <v>53.5</v>
      </c>
      <c r="CP14" s="8">
        <v>42.6</v>
      </c>
      <c r="CQ14" s="8">
        <v>42.6</v>
      </c>
      <c r="CR14" s="8">
        <v>42.6</v>
      </c>
      <c r="CS14" s="8">
        <v>32.200000000000003</v>
      </c>
      <c r="CT14" s="8">
        <v>133.69999999999999</v>
      </c>
      <c r="CU14" s="8">
        <v>44.3</v>
      </c>
      <c r="CV14" s="8">
        <v>79.921000000000006</v>
      </c>
      <c r="CW14" s="18">
        <v>42.6</v>
      </c>
      <c r="CX14" s="8">
        <v>42.6</v>
      </c>
      <c r="CY14" s="15">
        <v>42.6</v>
      </c>
      <c r="CZ14" s="8">
        <v>79.900000000000006</v>
      </c>
      <c r="DA14" s="8">
        <v>42.6</v>
      </c>
      <c r="DB14" s="8">
        <v>160.80000000000001</v>
      </c>
      <c r="DC14" s="8">
        <v>42.6</v>
      </c>
      <c r="DD14" s="8">
        <v>82.5</v>
      </c>
      <c r="DE14" s="8">
        <v>42.6</v>
      </c>
      <c r="DF14" s="8">
        <v>42.6</v>
      </c>
      <c r="DG14" s="8">
        <v>46.1</v>
      </c>
      <c r="DH14" s="8">
        <v>85.2</v>
      </c>
      <c r="DI14" s="8">
        <v>47.8</v>
      </c>
      <c r="DJ14" s="8">
        <v>42.6</v>
      </c>
      <c r="DK14" s="8">
        <v>42.6</v>
      </c>
      <c r="DL14" s="8">
        <v>147.6</v>
      </c>
      <c r="DM14" s="8">
        <v>56.2</v>
      </c>
      <c r="DN14" s="8">
        <v>42.6</v>
      </c>
      <c r="DO14" s="8">
        <v>0</v>
      </c>
      <c r="DP14" s="8">
        <v>86.2</v>
      </c>
      <c r="DQ14" s="8">
        <v>42.6</v>
      </c>
      <c r="DR14" s="8">
        <v>42.6</v>
      </c>
      <c r="DS14" s="8">
        <v>32.1</v>
      </c>
      <c r="DT14" s="8">
        <v>43</v>
      </c>
      <c r="DU14" s="8">
        <v>115.4</v>
      </c>
      <c r="DV14" s="8">
        <v>42.6</v>
      </c>
      <c r="DW14" s="8">
        <v>56.5</v>
      </c>
      <c r="DX14" s="8">
        <v>112.8</v>
      </c>
      <c r="DY14" s="8">
        <v>42.6</v>
      </c>
      <c r="DZ14" s="8">
        <v>42.6</v>
      </c>
      <c r="EA14" s="8">
        <v>42.6</v>
      </c>
      <c r="EB14" s="8">
        <v>42.6</v>
      </c>
      <c r="EC14" s="8">
        <v>47.8</v>
      </c>
      <c r="ED14" s="8">
        <v>81.099999999999994</v>
      </c>
      <c r="EE14" s="8">
        <v>56.5</v>
      </c>
      <c r="EF14" s="8">
        <v>0</v>
      </c>
      <c r="EG14" s="8">
        <v>79.900000000000006</v>
      </c>
      <c r="EH14" s="8">
        <v>42.6</v>
      </c>
      <c r="EI14" s="8">
        <v>42.6</v>
      </c>
      <c r="EJ14" s="18">
        <v>32.1</v>
      </c>
      <c r="EK14" s="8">
        <v>44.4</v>
      </c>
      <c r="EL14" s="18">
        <v>42.6</v>
      </c>
      <c r="EM14" s="8">
        <v>42.6</v>
      </c>
      <c r="EN14" s="8">
        <v>42.6</v>
      </c>
      <c r="EO14" s="8">
        <v>143.30000000000001</v>
      </c>
      <c r="EP14" s="8">
        <v>32.1</v>
      </c>
      <c r="EQ14" s="8">
        <v>183.62</v>
      </c>
      <c r="ER14" s="8">
        <v>135</v>
      </c>
      <c r="ES14" s="8">
        <v>95</v>
      </c>
      <c r="ET14" s="8">
        <v>74.5</v>
      </c>
      <c r="EU14" s="8">
        <v>42.6</v>
      </c>
      <c r="EV14" s="8">
        <v>42.6</v>
      </c>
      <c r="EW14" s="8">
        <v>42.6</v>
      </c>
      <c r="EX14" s="8">
        <v>32.1</v>
      </c>
      <c r="EY14" s="8">
        <v>42.6</v>
      </c>
      <c r="EZ14" s="8">
        <v>32.1</v>
      </c>
      <c r="FA14" s="8">
        <v>47.8</v>
      </c>
      <c r="FB14" s="8">
        <v>47</v>
      </c>
      <c r="FC14" s="8">
        <v>79.8</v>
      </c>
      <c r="FD14" s="8">
        <v>42</v>
      </c>
      <c r="FE14" s="8">
        <v>42.6</v>
      </c>
      <c r="FF14" s="8">
        <v>150</v>
      </c>
      <c r="FG14" s="8">
        <v>150</v>
      </c>
      <c r="FH14" s="8">
        <v>53.6</v>
      </c>
      <c r="FI14" s="8">
        <v>42.6</v>
      </c>
      <c r="FJ14" s="8">
        <v>53.6</v>
      </c>
      <c r="FK14" s="8">
        <v>32.1</v>
      </c>
      <c r="FL14" s="8">
        <v>52.6</v>
      </c>
      <c r="FM14" s="8"/>
      <c r="FN14" s="8"/>
    </row>
    <row r="15" spans="1:170" ht="31.5" x14ac:dyDescent="0.25">
      <c r="A15" s="4" t="s">
        <v>8</v>
      </c>
      <c r="B15" s="3"/>
      <c r="C15" s="11"/>
      <c r="D15" s="8"/>
      <c r="E15" s="8"/>
      <c r="F15" s="8"/>
      <c r="G15" s="8"/>
      <c r="H15" s="8"/>
      <c r="I15" s="8"/>
      <c r="J15" s="8"/>
      <c r="K15" s="8"/>
      <c r="L15" s="8"/>
      <c r="M15" s="15"/>
      <c r="N15" s="15"/>
      <c r="O15" s="8"/>
      <c r="P15" s="8"/>
      <c r="Q15" s="8"/>
      <c r="R15" s="8"/>
      <c r="S15" s="8"/>
      <c r="T15" s="8"/>
      <c r="U15" s="8"/>
      <c r="V15" s="1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1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18"/>
      <c r="BF15" s="18"/>
      <c r="BG15" s="1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18"/>
      <c r="CX15" s="8"/>
      <c r="CY15" s="15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>
        <v>30</v>
      </c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1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</row>
    <row r="16" spans="1:170" ht="15.75" x14ac:dyDescent="0.25">
      <c r="A16" s="40" t="s">
        <v>9</v>
      </c>
      <c r="B16" s="3" t="s">
        <v>7</v>
      </c>
      <c r="C16" s="11">
        <f t="shared" ref="C16:C36" si="1">SUM(D16:FL16)</f>
        <v>9</v>
      </c>
      <c r="D16" s="8"/>
      <c r="E16" s="8"/>
      <c r="F16" s="8"/>
      <c r="G16" s="8"/>
      <c r="H16" s="8"/>
      <c r="I16" s="8"/>
      <c r="J16" s="8"/>
      <c r="K16" s="8">
        <v>1</v>
      </c>
      <c r="L16" s="8"/>
      <c r="M16" s="15"/>
      <c r="N16" s="15"/>
      <c r="O16" s="8"/>
      <c r="P16" s="8"/>
      <c r="Q16" s="8"/>
      <c r="R16" s="8">
        <v>1</v>
      </c>
      <c r="S16" s="8"/>
      <c r="T16" s="8"/>
      <c r="U16" s="8"/>
      <c r="V16" s="18"/>
      <c r="W16" s="8"/>
      <c r="X16" s="8">
        <v>1</v>
      </c>
      <c r="Y16" s="8"/>
      <c r="Z16" s="8"/>
      <c r="AA16" s="8"/>
      <c r="AB16" s="8"/>
      <c r="AC16" s="8">
        <v>1</v>
      </c>
      <c r="AD16" s="8"/>
      <c r="AE16" s="8">
        <v>1</v>
      </c>
      <c r="AF16" s="8"/>
      <c r="AG16" s="8"/>
      <c r="AH16" s="8"/>
      <c r="AI16" s="8"/>
      <c r="AJ16" s="8"/>
      <c r="AK16" s="8"/>
      <c r="AL16" s="18"/>
      <c r="AM16" s="8"/>
      <c r="AN16" s="8"/>
      <c r="AO16" s="8"/>
      <c r="AP16" s="8"/>
      <c r="AQ16" s="8"/>
      <c r="AR16" s="8"/>
      <c r="AS16" s="8"/>
      <c r="AT16" s="8"/>
      <c r="AU16" s="8">
        <v>1</v>
      </c>
      <c r="AV16" s="8"/>
      <c r="AW16" s="8"/>
      <c r="AX16" s="8"/>
      <c r="AY16" s="8"/>
      <c r="AZ16" s="8"/>
      <c r="BA16" s="8"/>
      <c r="BB16" s="8"/>
      <c r="BC16" s="8"/>
      <c r="BD16" s="8">
        <v>1</v>
      </c>
      <c r="BE16" s="18"/>
      <c r="BF16" s="18"/>
      <c r="BG16" s="1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18"/>
      <c r="CX16" s="8"/>
      <c r="CY16" s="15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>
        <v>1</v>
      </c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18"/>
      <c r="EK16" s="8">
        <v>1</v>
      </c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</row>
    <row r="17" spans="1:170" ht="31.5" customHeight="1" x14ac:dyDescent="0.25">
      <c r="A17" s="41"/>
      <c r="B17" s="3" t="s">
        <v>4</v>
      </c>
      <c r="C17" s="13">
        <f>SUM(D17:FL17)</f>
        <v>1416.46</v>
      </c>
      <c r="D17" s="8"/>
      <c r="E17" s="8"/>
      <c r="F17" s="8"/>
      <c r="G17" s="8"/>
      <c r="H17" s="8"/>
      <c r="I17" s="8"/>
      <c r="J17" s="8"/>
      <c r="K17" s="8">
        <v>20</v>
      </c>
      <c r="L17" s="8"/>
      <c r="M17" s="15"/>
      <c r="N17" s="15"/>
      <c r="O17" s="8"/>
      <c r="P17" s="8"/>
      <c r="Q17" s="8"/>
      <c r="R17" s="8">
        <v>20.5</v>
      </c>
      <c r="S17" s="8"/>
      <c r="T17" s="8"/>
      <c r="U17" s="8"/>
      <c r="V17" s="18"/>
      <c r="W17" s="8"/>
      <c r="X17" s="8">
        <v>19.8</v>
      </c>
      <c r="Y17" s="8"/>
      <c r="Z17" s="8"/>
      <c r="AA17" s="8"/>
      <c r="AB17" s="8"/>
      <c r="AC17" s="8">
        <f>300+100</f>
        <v>400</v>
      </c>
      <c r="AD17" s="8"/>
      <c r="AE17" s="8">
        <v>19.8</v>
      </c>
      <c r="AF17" s="8"/>
      <c r="AG17" s="8"/>
      <c r="AH17" s="8"/>
      <c r="AI17" s="8"/>
      <c r="AJ17" s="8"/>
      <c r="AK17" s="8"/>
      <c r="AL17" s="18"/>
      <c r="AM17" s="8"/>
      <c r="AN17" s="8"/>
      <c r="AO17" s="8"/>
      <c r="AP17" s="8"/>
      <c r="AQ17" s="8"/>
      <c r="AR17" s="8"/>
      <c r="AS17" s="8"/>
      <c r="AT17" s="8"/>
      <c r="AU17" s="8">
        <v>200.8</v>
      </c>
      <c r="AV17" s="8"/>
      <c r="AW17" s="8"/>
      <c r="AX17" s="8"/>
      <c r="AY17" s="8"/>
      <c r="AZ17" s="8"/>
      <c r="BA17" s="8"/>
      <c r="BB17" s="8"/>
      <c r="BC17" s="8"/>
      <c r="BD17" s="8">
        <v>115.56</v>
      </c>
      <c r="BE17" s="18"/>
      <c r="BF17" s="18"/>
      <c r="BG17" s="1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18"/>
      <c r="CX17" s="8"/>
      <c r="CY17" s="15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>
        <v>20</v>
      </c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18"/>
      <c r="EK17" s="8">
        <v>600</v>
      </c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</row>
    <row r="18" spans="1:170" ht="15.75" x14ac:dyDescent="0.25">
      <c r="A18" s="40" t="s">
        <v>10</v>
      </c>
      <c r="B18" s="3" t="s">
        <v>7</v>
      </c>
      <c r="C18" s="11">
        <f t="shared" si="1"/>
        <v>2</v>
      </c>
      <c r="D18" s="8"/>
      <c r="E18" s="8"/>
      <c r="F18" s="8"/>
      <c r="G18" s="8"/>
      <c r="H18" s="8"/>
      <c r="I18" s="8"/>
      <c r="J18" s="8"/>
      <c r="K18" s="8">
        <v>1</v>
      </c>
      <c r="L18" s="8"/>
      <c r="M18" s="15"/>
      <c r="N18" s="15"/>
      <c r="O18" s="8"/>
      <c r="P18" s="8"/>
      <c r="Q18" s="8"/>
      <c r="R18" s="8"/>
      <c r="S18" s="8"/>
      <c r="T18" s="8"/>
      <c r="U18" s="8"/>
      <c r="V18" s="1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1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18"/>
      <c r="BF18" s="18"/>
      <c r="BG18" s="1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18"/>
      <c r="CX18" s="8"/>
      <c r="CY18" s="15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>
        <v>1</v>
      </c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1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</row>
    <row r="19" spans="1:170" ht="31.5" x14ac:dyDescent="0.25">
      <c r="A19" s="41"/>
      <c r="B19" s="3" t="s">
        <v>4</v>
      </c>
      <c r="C19" s="13">
        <f t="shared" si="1"/>
        <v>30</v>
      </c>
      <c r="D19" s="8"/>
      <c r="E19" s="8"/>
      <c r="F19" s="8"/>
      <c r="G19" s="8"/>
      <c r="H19" s="8"/>
      <c r="I19" s="8"/>
      <c r="J19" s="8"/>
      <c r="K19" s="8">
        <v>20</v>
      </c>
      <c r="L19" s="8"/>
      <c r="M19" s="15"/>
      <c r="N19" s="15"/>
      <c r="O19" s="8"/>
      <c r="P19" s="8"/>
      <c r="Q19" s="8"/>
      <c r="R19" s="8"/>
      <c r="S19" s="8"/>
      <c r="T19" s="8"/>
      <c r="U19" s="8"/>
      <c r="V19" s="1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1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18"/>
      <c r="BF19" s="18"/>
      <c r="BG19" s="1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18"/>
      <c r="CX19" s="8"/>
      <c r="CY19" s="15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>
        <v>10</v>
      </c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1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</row>
    <row r="20" spans="1:170" ht="15.75" x14ac:dyDescent="0.25">
      <c r="A20" s="40" t="s">
        <v>11</v>
      </c>
      <c r="B20" s="3" t="s">
        <v>7</v>
      </c>
      <c r="C20" s="11">
        <f t="shared" si="1"/>
        <v>9</v>
      </c>
      <c r="D20" s="8"/>
      <c r="E20" s="8"/>
      <c r="F20" s="8"/>
      <c r="G20" s="8"/>
      <c r="H20" s="8"/>
      <c r="I20" s="8"/>
      <c r="J20" s="8"/>
      <c r="K20" s="8">
        <v>1</v>
      </c>
      <c r="L20" s="8"/>
      <c r="M20" s="15"/>
      <c r="N20" s="15"/>
      <c r="O20" s="8"/>
      <c r="P20" s="8"/>
      <c r="Q20" s="8"/>
      <c r="R20" s="8"/>
      <c r="S20" s="8"/>
      <c r="T20" s="8">
        <v>1</v>
      </c>
      <c r="U20" s="8"/>
      <c r="V20" s="1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18"/>
      <c r="AM20" s="8"/>
      <c r="AN20" s="8"/>
      <c r="AO20" s="8"/>
      <c r="AP20" s="8"/>
      <c r="AQ20" s="8"/>
      <c r="AR20" s="8"/>
      <c r="AS20" s="8"/>
      <c r="AT20" s="8"/>
      <c r="AU20" s="8">
        <v>1</v>
      </c>
      <c r="AV20" s="8"/>
      <c r="AW20" s="8"/>
      <c r="AX20" s="8"/>
      <c r="AY20" s="8"/>
      <c r="AZ20" s="8"/>
      <c r="BA20" s="8"/>
      <c r="BB20" s="8">
        <v>1</v>
      </c>
      <c r="BC20" s="8"/>
      <c r="BD20" s="8"/>
      <c r="BE20" s="18"/>
      <c r="BF20" s="18"/>
      <c r="BG20" s="18"/>
      <c r="BH20" s="8"/>
      <c r="BI20" s="8"/>
      <c r="BJ20" s="8"/>
      <c r="BK20" s="8"/>
      <c r="BL20" s="8"/>
      <c r="BM20" s="8"/>
      <c r="BN20" s="8"/>
      <c r="BO20" s="8"/>
      <c r="BP20" s="8"/>
      <c r="BQ20" s="8">
        <v>1</v>
      </c>
      <c r="BR20" s="8"/>
      <c r="BS20" s="8"/>
      <c r="BT20" s="8"/>
      <c r="BU20" s="8"/>
      <c r="BV20" s="8"/>
      <c r="BW20" s="8"/>
      <c r="BX20" s="8"/>
      <c r="BY20" s="8"/>
      <c r="BZ20" s="8"/>
      <c r="CA20" s="8">
        <v>1</v>
      </c>
      <c r="CB20" s="8"/>
      <c r="CC20" s="8"/>
      <c r="CD20" s="8"/>
      <c r="CE20" s="8"/>
      <c r="CF20" s="8">
        <v>1</v>
      </c>
      <c r="CG20" s="8"/>
      <c r="CH20" s="8"/>
      <c r="CI20" s="8"/>
      <c r="CJ20" s="8"/>
      <c r="CK20" s="8">
        <v>1</v>
      </c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18"/>
      <c r="CX20" s="8"/>
      <c r="CY20" s="15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1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>
        <v>1</v>
      </c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</row>
    <row r="21" spans="1:170" ht="31.5" x14ac:dyDescent="0.25">
      <c r="A21" s="41"/>
      <c r="B21" s="3" t="s">
        <v>4</v>
      </c>
      <c r="C21" s="13">
        <f t="shared" si="1"/>
        <v>250.2</v>
      </c>
      <c r="D21" s="8"/>
      <c r="E21" s="8"/>
      <c r="F21" s="8"/>
      <c r="G21" s="8"/>
      <c r="H21" s="8"/>
      <c r="I21" s="8"/>
      <c r="J21" s="8"/>
      <c r="K21" s="8">
        <v>20</v>
      </c>
      <c r="L21" s="8"/>
      <c r="M21" s="15"/>
      <c r="N21" s="15"/>
      <c r="O21" s="8"/>
      <c r="P21" s="8"/>
      <c r="Q21" s="8"/>
      <c r="R21" s="8"/>
      <c r="S21" s="8"/>
      <c r="T21" s="8">
        <v>30</v>
      </c>
      <c r="U21" s="8"/>
      <c r="V21" s="1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18"/>
      <c r="AM21" s="8"/>
      <c r="AN21" s="8"/>
      <c r="AO21" s="8"/>
      <c r="AP21" s="8"/>
      <c r="AQ21" s="8"/>
      <c r="AR21" s="8"/>
      <c r="AS21" s="8"/>
      <c r="AT21" s="8"/>
      <c r="AU21" s="8">
        <v>55.3</v>
      </c>
      <c r="AV21" s="8"/>
      <c r="AW21" s="8"/>
      <c r="AX21" s="8"/>
      <c r="AY21" s="8"/>
      <c r="AZ21" s="8"/>
      <c r="BA21" s="8"/>
      <c r="BB21" s="8">
        <v>15.5</v>
      </c>
      <c r="BC21" s="8"/>
      <c r="BD21" s="8"/>
      <c r="BE21" s="18"/>
      <c r="BF21" s="18"/>
      <c r="BG21" s="18"/>
      <c r="BH21" s="8"/>
      <c r="BI21" s="8"/>
      <c r="BJ21" s="8"/>
      <c r="BK21" s="8"/>
      <c r="BL21" s="8"/>
      <c r="BM21" s="8"/>
      <c r="BN21" s="8"/>
      <c r="BO21" s="8"/>
      <c r="BP21" s="8"/>
      <c r="BQ21" s="8">
        <v>12.4</v>
      </c>
      <c r="BR21" s="8"/>
      <c r="BS21" s="8"/>
      <c r="BT21" s="8"/>
      <c r="BU21" s="8"/>
      <c r="BV21" s="8"/>
      <c r="BW21" s="8"/>
      <c r="BX21" s="8"/>
      <c r="BY21" s="8"/>
      <c r="BZ21" s="8"/>
      <c r="CA21" s="8">
        <v>12</v>
      </c>
      <c r="CB21" s="8"/>
      <c r="CC21" s="8"/>
      <c r="CD21" s="8"/>
      <c r="CE21" s="8"/>
      <c r="CF21" s="8">
        <v>50</v>
      </c>
      <c r="CG21" s="8"/>
      <c r="CH21" s="8"/>
      <c r="CI21" s="8"/>
      <c r="CJ21" s="8"/>
      <c r="CK21" s="8">
        <v>25</v>
      </c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18"/>
      <c r="CX21" s="8"/>
      <c r="CY21" s="15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1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>
        <v>30</v>
      </c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</row>
    <row r="22" spans="1:170" ht="15.75" x14ac:dyDescent="0.25">
      <c r="A22" s="42" t="s">
        <v>30</v>
      </c>
      <c r="B22" s="3" t="s">
        <v>7</v>
      </c>
      <c r="C22" s="11">
        <f t="shared" si="1"/>
        <v>5</v>
      </c>
      <c r="D22" s="8"/>
      <c r="E22" s="8"/>
      <c r="F22" s="8"/>
      <c r="G22" s="8"/>
      <c r="H22" s="8"/>
      <c r="I22" s="8"/>
      <c r="J22" s="8"/>
      <c r="K22" s="8">
        <v>1</v>
      </c>
      <c r="L22" s="8"/>
      <c r="M22" s="15"/>
      <c r="N22" s="15"/>
      <c r="O22" s="8">
        <v>1</v>
      </c>
      <c r="P22" s="8"/>
      <c r="Q22" s="8"/>
      <c r="R22" s="8">
        <v>1</v>
      </c>
      <c r="S22" s="8"/>
      <c r="T22" s="8"/>
      <c r="U22" s="8"/>
      <c r="V22" s="1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>
        <v>1</v>
      </c>
      <c r="AH22" s="8"/>
      <c r="AI22" s="8"/>
      <c r="AJ22" s="8"/>
      <c r="AK22" s="8"/>
      <c r="AL22" s="1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18"/>
      <c r="BF22" s="18"/>
      <c r="BG22" s="1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>
        <v>1</v>
      </c>
      <c r="CQ22" s="8"/>
      <c r="CR22" s="8"/>
      <c r="CS22" s="8"/>
      <c r="CT22" s="8"/>
      <c r="CU22" s="8"/>
      <c r="CV22" s="8"/>
      <c r="CW22" s="18"/>
      <c r="CX22" s="8"/>
      <c r="CY22" s="15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1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</row>
    <row r="23" spans="1:170" ht="31.5" x14ac:dyDescent="0.25">
      <c r="A23" s="43"/>
      <c r="B23" s="3" t="s">
        <v>4</v>
      </c>
      <c r="C23" s="13">
        <f>SUM(D23:FL23)-8494.7</f>
        <v>75.899999999999636</v>
      </c>
      <c r="D23" s="8"/>
      <c r="E23" s="8"/>
      <c r="F23" s="8"/>
      <c r="G23" s="8"/>
      <c r="H23" s="8"/>
      <c r="I23" s="8"/>
      <c r="J23" s="8"/>
      <c r="K23" s="8">
        <v>20</v>
      </c>
      <c r="L23" s="8"/>
      <c r="M23" s="15"/>
      <c r="N23" s="15"/>
      <c r="O23" s="8">
        <v>30</v>
      </c>
      <c r="P23" s="8"/>
      <c r="Q23" s="8"/>
      <c r="R23" s="8">
        <v>8494.7000000000007</v>
      </c>
      <c r="S23" s="8"/>
      <c r="T23" s="8"/>
      <c r="U23" s="8"/>
      <c r="V23" s="1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>
        <v>20</v>
      </c>
      <c r="AH23" s="8"/>
      <c r="AI23" s="8"/>
      <c r="AJ23" s="8"/>
      <c r="AK23" s="8"/>
      <c r="AL23" s="1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18"/>
      <c r="BF23" s="18"/>
      <c r="BG23" s="1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>
        <v>5.9</v>
      </c>
      <c r="CQ23" s="8"/>
      <c r="CR23" s="8"/>
      <c r="CS23" s="8"/>
      <c r="CT23" s="8"/>
      <c r="CU23" s="8"/>
      <c r="CV23" s="8"/>
      <c r="CW23" s="18"/>
      <c r="CX23" s="8"/>
      <c r="CY23" s="15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1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</row>
    <row r="24" spans="1:170" ht="15.75" x14ac:dyDescent="0.25">
      <c r="A24" s="42" t="s">
        <v>37</v>
      </c>
      <c r="B24" s="3" t="s">
        <v>7</v>
      </c>
      <c r="C24" s="11">
        <f>SUM(D24:FL24)-1</f>
        <v>11</v>
      </c>
      <c r="D24" s="8"/>
      <c r="E24" s="8"/>
      <c r="F24" s="8"/>
      <c r="G24" s="8"/>
      <c r="H24" s="8"/>
      <c r="I24" s="8"/>
      <c r="J24" s="8"/>
      <c r="K24" s="8">
        <v>1</v>
      </c>
      <c r="L24" s="8"/>
      <c r="M24" s="15"/>
      <c r="N24" s="15"/>
      <c r="O24" s="8"/>
      <c r="P24" s="8"/>
      <c r="Q24" s="8"/>
      <c r="R24" s="8"/>
      <c r="S24" s="8">
        <v>1</v>
      </c>
      <c r="T24" s="8"/>
      <c r="U24" s="8"/>
      <c r="V24" s="18"/>
      <c r="W24" s="8"/>
      <c r="X24" s="8"/>
      <c r="Y24" s="8"/>
      <c r="Z24" s="8"/>
      <c r="AA24" s="8"/>
      <c r="AB24" s="8"/>
      <c r="AC24" s="8"/>
      <c r="AD24" s="8">
        <v>1</v>
      </c>
      <c r="AE24" s="8"/>
      <c r="AF24" s="8"/>
      <c r="AG24" s="8"/>
      <c r="AH24" s="8"/>
      <c r="AI24" s="8"/>
      <c r="AJ24" s="8"/>
      <c r="AK24" s="8"/>
      <c r="AL24" s="1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>
        <v>1</v>
      </c>
      <c r="BB24" s="8">
        <v>1</v>
      </c>
      <c r="BC24" s="8">
        <v>1</v>
      </c>
      <c r="BD24" s="8">
        <v>1</v>
      </c>
      <c r="BE24" s="18"/>
      <c r="BF24" s="18"/>
      <c r="BG24" s="1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18"/>
      <c r="CX24" s="8"/>
      <c r="CY24" s="15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1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>
        <v>1</v>
      </c>
      <c r="EZ24" s="8"/>
      <c r="FA24" s="8"/>
      <c r="FB24" s="8"/>
      <c r="FC24" s="8"/>
      <c r="FD24" s="8"/>
      <c r="FE24" s="8">
        <v>1</v>
      </c>
      <c r="FF24" s="8"/>
      <c r="FG24" s="8"/>
      <c r="FH24" s="8"/>
      <c r="FI24" s="8">
        <v>1</v>
      </c>
      <c r="FJ24" s="8"/>
      <c r="FK24" s="8">
        <v>1</v>
      </c>
      <c r="FL24" s="8">
        <v>1</v>
      </c>
      <c r="FM24" s="8"/>
      <c r="FN24" s="8"/>
    </row>
    <row r="25" spans="1:170" ht="32.25" customHeight="1" x14ac:dyDescent="0.25">
      <c r="A25" s="43"/>
      <c r="B25" s="3" t="s">
        <v>4</v>
      </c>
      <c r="C25" s="13">
        <f>SUM(D25:FL25)-500</f>
        <v>1955.5000000000005</v>
      </c>
      <c r="D25" s="8"/>
      <c r="E25" s="8"/>
      <c r="F25" s="8"/>
      <c r="G25" s="8"/>
      <c r="H25" s="8"/>
      <c r="I25" s="8"/>
      <c r="J25" s="8"/>
      <c r="K25" s="8">
        <v>20</v>
      </c>
      <c r="L25" s="8"/>
      <c r="M25" s="15"/>
      <c r="N25" s="15"/>
      <c r="O25" s="8"/>
      <c r="P25" s="8"/>
      <c r="Q25" s="8"/>
      <c r="R25" s="8"/>
      <c r="S25" s="8">
        <v>500</v>
      </c>
      <c r="T25" s="8"/>
      <c r="U25" s="8"/>
      <c r="V25" s="18"/>
      <c r="W25" s="8"/>
      <c r="X25" s="8"/>
      <c r="Y25" s="8"/>
      <c r="Z25" s="8"/>
      <c r="AA25" s="8"/>
      <c r="AB25" s="8"/>
      <c r="AC25" s="8"/>
      <c r="AD25" s="8">
        <v>32.9</v>
      </c>
      <c r="AE25" s="8"/>
      <c r="AF25" s="8"/>
      <c r="AG25" s="8"/>
      <c r="AH25" s="8"/>
      <c r="AI25" s="8"/>
      <c r="AJ25" s="8"/>
      <c r="AK25" s="8"/>
      <c r="AL25" s="1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>
        <v>32.9</v>
      </c>
      <c r="BB25" s="8">
        <v>32.9</v>
      </c>
      <c r="BC25" s="8">
        <v>50.6</v>
      </c>
      <c r="BD25" s="8">
        <v>1542.4</v>
      </c>
      <c r="BE25" s="18"/>
      <c r="BF25" s="18"/>
      <c r="BG25" s="1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18"/>
      <c r="CX25" s="8"/>
      <c r="CY25" s="15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18"/>
      <c r="EK25" s="8"/>
      <c r="EL25" s="8"/>
      <c r="EM25" s="8"/>
      <c r="EN25" s="8"/>
      <c r="EO25" s="8"/>
      <c r="EP25" s="8"/>
      <c r="EQ25" s="17"/>
      <c r="ER25" s="8"/>
      <c r="ES25" s="8"/>
      <c r="ET25" s="8"/>
      <c r="EU25" s="8"/>
      <c r="EV25" s="8"/>
      <c r="EW25" s="8"/>
      <c r="EX25" s="8"/>
      <c r="EY25" s="8">
        <v>18.3</v>
      </c>
      <c r="EZ25" s="8"/>
      <c r="FA25" s="8"/>
      <c r="FB25" s="8"/>
      <c r="FC25" s="8"/>
      <c r="FD25" s="8"/>
      <c r="FE25" s="8">
        <v>18.3</v>
      </c>
      <c r="FF25" s="8"/>
      <c r="FG25" s="8"/>
      <c r="FH25" s="8"/>
      <c r="FI25" s="8">
        <v>18.3</v>
      </c>
      <c r="FJ25" s="8"/>
      <c r="FK25" s="8">
        <v>18.3</v>
      </c>
      <c r="FL25" s="8">
        <f>152.3+18.3</f>
        <v>170.60000000000002</v>
      </c>
      <c r="FM25" s="8"/>
      <c r="FN25" s="8"/>
    </row>
    <row r="26" spans="1:170" ht="54.75" customHeight="1" x14ac:dyDescent="0.25">
      <c r="A26" s="20" t="s">
        <v>12</v>
      </c>
      <c r="B26" s="3" t="s">
        <v>4</v>
      </c>
      <c r="C26" s="13">
        <f>SUM(D26:FL26)</f>
        <v>2383.4999999999995</v>
      </c>
      <c r="D26" s="8"/>
      <c r="E26" s="8"/>
      <c r="F26" s="8">
        <v>49.5</v>
      </c>
      <c r="G26" s="8">
        <v>50</v>
      </c>
      <c r="H26" s="8"/>
      <c r="I26" s="8"/>
      <c r="J26" s="8"/>
      <c r="K26" s="8">
        <v>50</v>
      </c>
      <c r="L26" s="8">
        <v>30</v>
      </c>
      <c r="M26" s="15"/>
      <c r="N26" s="15"/>
      <c r="O26" s="8"/>
      <c r="P26" s="8"/>
      <c r="Q26" s="8"/>
      <c r="R26" s="15"/>
      <c r="S26" s="8"/>
      <c r="T26" s="8">
        <v>70</v>
      </c>
      <c r="U26" s="8"/>
      <c r="V26" s="18">
        <v>65</v>
      </c>
      <c r="W26" s="8">
        <v>20</v>
      </c>
      <c r="X26" s="8"/>
      <c r="Y26" s="8"/>
      <c r="Z26" s="8">
        <v>70</v>
      </c>
      <c r="AA26" s="8"/>
      <c r="AB26" s="8"/>
      <c r="AC26" s="8">
        <v>100</v>
      </c>
      <c r="AD26" s="8"/>
      <c r="AE26" s="8">
        <v>50</v>
      </c>
      <c r="AF26" s="8"/>
      <c r="AG26" s="8">
        <v>73.599999999999994</v>
      </c>
      <c r="AH26" s="8"/>
      <c r="AI26" s="8"/>
      <c r="AJ26" s="8"/>
      <c r="AK26" s="8">
        <v>300</v>
      </c>
      <c r="AL26" s="18"/>
      <c r="AM26" s="8"/>
      <c r="AN26" s="8">
        <v>28</v>
      </c>
      <c r="AO26" s="8">
        <v>10</v>
      </c>
      <c r="AP26" s="8">
        <v>45</v>
      </c>
      <c r="AQ26" s="8">
        <v>100</v>
      </c>
      <c r="AR26" s="8">
        <v>3.6</v>
      </c>
      <c r="AS26" s="8"/>
      <c r="AT26" s="8"/>
      <c r="AU26" s="8">
        <v>2</v>
      </c>
      <c r="AV26" s="8"/>
      <c r="AW26" s="8"/>
      <c r="AX26" s="8"/>
      <c r="AY26" s="8"/>
      <c r="AZ26" s="8">
        <v>93</v>
      </c>
      <c r="BA26" s="8"/>
      <c r="BB26" s="8">
        <v>738</v>
      </c>
      <c r="BC26" s="8"/>
      <c r="BD26" s="8"/>
      <c r="BE26" s="18"/>
      <c r="BF26" s="18"/>
      <c r="BG26" s="18"/>
      <c r="BH26" s="8"/>
      <c r="BI26" s="8"/>
      <c r="BJ26" s="8"/>
      <c r="BK26" s="8"/>
      <c r="BL26" s="8"/>
      <c r="BM26" s="8"/>
      <c r="BN26" s="14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>
        <v>20</v>
      </c>
      <c r="CE26" s="8"/>
      <c r="CF26" s="8"/>
      <c r="CG26" s="8"/>
      <c r="CH26" s="8"/>
      <c r="CI26" s="8"/>
      <c r="CJ26" s="8"/>
      <c r="CK26" s="8">
        <f>3+25</f>
        <v>28</v>
      </c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18">
        <v>3.1</v>
      </c>
      <c r="CX26" s="8">
        <v>1</v>
      </c>
      <c r="CY26" s="15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>
        <v>100</v>
      </c>
      <c r="DP26" s="8"/>
      <c r="DQ26" s="8">
        <v>35.700000000000003</v>
      </c>
      <c r="DR26" s="8"/>
      <c r="DS26" s="8"/>
      <c r="DT26" s="8"/>
      <c r="DU26" s="8"/>
      <c r="DV26" s="8"/>
      <c r="DW26" s="8"/>
      <c r="DX26" s="8">
        <v>10</v>
      </c>
      <c r="DY26" s="8"/>
      <c r="DZ26" s="8"/>
      <c r="EA26" s="8"/>
      <c r="EB26" s="8"/>
      <c r="EC26" s="8"/>
      <c r="ED26" s="8"/>
      <c r="EE26" s="8">
        <v>60</v>
      </c>
      <c r="EF26" s="8"/>
      <c r="EG26" s="8"/>
      <c r="EH26" s="8"/>
      <c r="EI26" s="8"/>
      <c r="EJ26" s="18"/>
      <c r="EK26" s="8"/>
      <c r="EL26" s="8"/>
      <c r="EM26" s="8"/>
      <c r="EN26" s="17"/>
      <c r="EO26" s="8"/>
      <c r="EP26" s="8"/>
      <c r="EQ26" s="8"/>
      <c r="ER26" s="8"/>
      <c r="ES26" s="8"/>
      <c r="ET26" s="8"/>
      <c r="EU26" s="8">
        <v>20</v>
      </c>
      <c r="EV26" s="8"/>
      <c r="EW26" s="8">
        <v>15</v>
      </c>
      <c r="EX26" s="8"/>
      <c r="EY26" s="8">
        <v>30</v>
      </c>
      <c r="EZ26" s="8"/>
      <c r="FA26" s="8"/>
      <c r="FB26" s="8"/>
      <c r="FC26" s="8"/>
      <c r="FD26" s="8">
        <v>30</v>
      </c>
      <c r="FE26" s="8">
        <v>8</v>
      </c>
      <c r="FF26" s="8">
        <v>15</v>
      </c>
      <c r="FG26" s="8">
        <v>50</v>
      </c>
      <c r="FH26" s="8"/>
      <c r="FI26" s="8"/>
      <c r="FJ26" s="8">
        <v>10</v>
      </c>
      <c r="FK26" s="8"/>
      <c r="FL26" s="8"/>
      <c r="FM26" s="8"/>
      <c r="FN26" s="8"/>
    </row>
    <row r="27" spans="1:170" ht="15.75" x14ac:dyDescent="0.25">
      <c r="A27" s="39" t="s">
        <v>13</v>
      </c>
      <c r="B27" s="3" t="s">
        <v>17</v>
      </c>
      <c r="C27" s="11">
        <f>SUM(D27:FL27)-3</f>
        <v>12</v>
      </c>
      <c r="D27" s="8">
        <v>1</v>
      </c>
      <c r="E27" s="8"/>
      <c r="F27" s="8"/>
      <c r="G27" s="8"/>
      <c r="H27" s="8"/>
      <c r="I27" s="8"/>
      <c r="J27" s="8"/>
      <c r="K27" s="8"/>
      <c r="L27" s="8"/>
      <c r="M27" s="15"/>
      <c r="N27" s="15"/>
      <c r="O27" s="8"/>
      <c r="P27" s="8"/>
      <c r="Q27" s="8">
        <v>1</v>
      </c>
      <c r="R27" s="8"/>
      <c r="S27" s="8"/>
      <c r="T27" s="8"/>
      <c r="U27" s="8"/>
      <c r="V27" s="18"/>
      <c r="W27" s="8"/>
      <c r="X27" s="8"/>
      <c r="Y27" s="8"/>
      <c r="Z27" s="8">
        <v>1</v>
      </c>
      <c r="AA27" s="8"/>
      <c r="AB27" s="8"/>
      <c r="AC27" s="8"/>
      <c r="AD27" s="8">
        <v>1</v>
      </c>
      <c r="AE27" s="8"/>
      <c r="AF27" s="8"/>
      <c r="AG27" s="8">
        <v>1</v>
      </c>
      <c r="AH27" s="8"/>
      <c r="AI27" s="8"/>
      <c r="AJ27" s="8"/>
      <c r="AK27" s="8"/>
      <c r="AL27" s="18">
        <v>1</v>
      </c>
      <c r="AM27" s="8">
        <v>1</v>
      </c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>
        <v>1</v>
      </c>
      <c r="BD27" s="8"/>
      <c r="BE27" s="18"/>
      <c r="BF27" s="18"/>
      <c r="BG27" s="18"/>
      <c r="BH27" s="8">
        <v>1</v>
      </c>
      <c r="BI27" s="8">
        <v>1</v>
      </c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>
        <v>1</v>
      </c>
      <c r="CV27" s="8"/>
      <c r="CW27" s="18"/>
      <c r="CX27" s="8"/>
      <c r="CY27" s="15"/>
      <c r="CZ27" s="8"/>
      <c r="DA27" s="8"/>
      <c r="DB27" s="8"/>
      <c r="DC27" s="8"/>
      <c r="DD27" s="8"/>
      <c r="DE27" s="8"/>
      <c r="DF27" s="8"/>
      <c r="DG27" s="8"/>
      <c r="DH27" s="8"/>
      <c r="DI27" s="23">
        <v>1</v>
      </c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1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>
        <v>1</v>
      </c>
      <c r="FC27" s="8">
        <v>1</v>
      </c>
      <c r="FD27" s="8"/>
      <c r="FE27" s="8">
        <v>1</v>
      </c>
      <c r="FF27" s="8"/>
      <c r="FG27" s="8"/>
      <c r="FH27" s="8"/>
      <c r="FI27" s="8"/>
      <c r="FJ27" s="8"/>
      <c r="FK27" s="8"/>
      <c r="FL27" s="8"/>
      <c r="FM27" s="8"/>
      <c r="FN27" s="8"/>
    </row>
    <row r="28" spans="1:170" ht="32.25" customHeight="1" x14ac:dyDescent="0.25">
      <c r="A28" s="39"/>
      <c r="B28" s="3" t="s">
        <v>4</v>
      </c>
      <c r="C28" s="13">
        <f>SUM(D28:FL28)-Z28-AD28-AL28</f>
        <v>36739.800000000003</v>
      </c>
      <c r="D28" s="23">
        <v>800</v>
      </c>
      <c r="E28" s="8"/>
      <c r="F28" s="8"/>
      <c r="G28" s="8"/>
      <c r="H28" s="8"/>
      <c r="I28" s="8"/>
      <c r="J28" s="8"/>
      <c r="K28" s="8"/>
      <c r="L28" s="8"/>
      <c r="M28" s="15"/>
      <c r="N28" s="15"/>
      <c r="O28" s="8"/>
      <c r="P28" s="8"/>
      <c r="Q28" s="23">
        <v>1700</v>
      </c>
      <c r="R28" s="8"/>
      <c r="S28" s="8"/>
      <c r="T28" s="8"/>
      <c r="U28" s="8"/>
      <c r="V28" s="18"/>
      <c r="W28" s="8"/>
      <c r="X28" s="8"/>
      <c r="Y28" s="8"/>
      <c r="Z28" s="15">
        <v>3500</v>
      </c>
      <c r="AA28" s="8"/>
      <c r="AB28" s="8"/>
      <c r="AC28" s="8"/>
      <c r="AD28" s="8">
        <v>2438.5</v>
      </c>
      <c r="AE28" s="8"/>
      <c r="AF28" s="8"/>
      <c r="AG28" s="23">
        <v>4578.1000000000004</v>
      </c>
      <c r="AH28" s="8"/>
      <c r="AI28" s="8"/>
      <c r="AJ28" s="8"/>
      <c r="AK28" s="8"/>
      <c r="AL28" s="18">
        <v>2716.6</v>
      </c>
      <c r="AM28" s="23">
        <v>4731.1000000000004</v>
      </c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23">
        <v>3370</v>
      </c>
      <c r="BD28" s="8"/>
      <c r="BE28" s="18">
        <v>0</v>
      </c>
      <c r="BF28" s="18"/>
      <c r="BG28" s="18">
        <v>0</v>
      </c>
      <c r="BH28" s="23">
        <v>2113.1</v>
      </c>
      <c r="BI28" s="23">
        <v>200</v>
      </c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23">
        <f>309.5+3500</f>
        <v>3809.5</v>
      </c>
      <c r="CV28" s="8"/>
      <c r="CW28" s="18"/>
      <c r="CX28" s="8"/>
      <c r="CY28" s="15"/>
      <c r="CZ28" s="8"/>
      <c r="DA28" s="8"/>
      <c r="DB28" s="8"/>
      <c r="DC28" s="8"/>
      <c r="DD28" s="8"/>
      <c r="DE28" s="8"/>
      <c r="DF28" s="8"/>
      <c r="DG28" s="8"/>
      <c r="DH28" s="8"/>
      <c r="DI28" s="23">
        <v>2529.1</v>
      </c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1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23">
        <v>5882.1</v>
      </c>
      <c r="FC28" s="23">
        <v>4526.8</v>
      </c>
      <c r="FD28" s="8"/>
      <c r="FE28" s="23">
        <v>2500</v>
      </c>
      <c r="FF28" s="8"/>
      <c r="FG28" s="8"/>
      <c r="FH28" s="8"/>
      <c r="FI28" s="8"/>
      <c r="FJ28" s="8"/>
      <c r="FK28" s="8"/>
      <c r="FL28" s="8"/>
      <c r="FM28" s="8"/>
      <c r="FN28" s="8"/>
    </row>
    <row r="29" spans="1:170" ht="15.75" x14ac:dyDescent="0.25">
      <c r="A29" s="35" t="s">
        <v>14</v>
      </c>
      <c r="B29" s="3" t="s">
        <v>18</v>
      </c>
      <c r="C29" s="26">
        <f t="shared" si="1"/>
        <v>178</v>
      </c>
      <c r="D29" s="8"/>
      <c r="E29" s="8"/>
      <c r="F29" s="8"/>
      <c r="G29" s="8"/>
      <c r="H29" s="8"/>
      <c r="I29" s="8"/>
      <c r="J29" s="8"/>
      <c r="K29" s="8"/>
      <c r="L29" s="8"/>
      <c r="M29" s="15"/>
      <c r="N29" s="15"/>
      <c r="O29" s="8"/>
      <c r="P29" s="8"/>
      <c r="Q29" s="8"/>
      <c r="R29" s="8"/>
      <c r="S29" s="8"/>
      <c r="T29" s="8"/>
      <c r="U29" s="8"/>
      <c r="V29" s="1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18"/>
      <c r="AM29" s="8"/>
      <c r="AN29" s="8"/>
      <c r="AO29" s="8"/>
      <c r="AP29" s="8"/>
      <c r="AQ29" s="8"/>
      <c r="AR29" s="8"/>
      <c r="AS29" s="8"/>
      <c r="AT29" s="8"/>
      <c r="AU29" s="8"/>
      <c r="AV29" s="23">
        <v>154</v>
      </c>
      <c r="AW29" s="8"/>
      <c r="AX29" s="8"/>
      <c r="AY29" s="8"/>
      <c r="AZ29" s="8"/>
      <c r="BA29" s="8"/>
      <c r="BB29" s="8"/>
      <c r="BC29" s="8"/>
      <c r="BD29" s="8"/>
      <c r="BE29" s="18"/>
      <c r="BF29" s="18"/>
      <c r="BG29" s="1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18"/>
      <c r="CX29" s="8"/>
      <c r="CY29" s="15"/>
      <c r="CZ29" s="8"/>
      <c r="DA29" s="8"/>
      <c r="DB29" s="8"/>
      <c r="DC29" s="8"/>
      <c r="DD29" s="8"/>
      <c r="DE29" s="8"/>
      <c r="DF29" s="8"/>
      <c r="DG29" s="8"/>
      <c r="DH29" s="8"/>
      <c r="DI29" s="8">
        <v>24</v>
      </c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1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</row>
    <row r="30" spans="1:170" ht="33" customHeight="1" x14ac:dyDescent="0.25">
      <c r="A30" s="35"/>
      <c r="B30" s="3" t="s">
        <v>4</v>
      </c>
      <c r="C30" s="13">
        <f t="shared" si="1"/>
        <v>2245.6999999999998</v>
      </c>
      <c r="D30" s="8"/>
      <c r="E30" s="8"/>
      <c r="F30" s="8"/>
      <c r="G30" s="8"/>
      <c r="H30" s="8"/>
      <c r="I30" s="8"/>
      <c r="J30" s="8"/>
      <c r="K30" s="8"/>
      <c r="L30" s="8"/>
      <c r="M30" s="15"/>
      <c r="N30" s="15"/>
      <c r="O30" s="8"/>
      <c r="P30" s="8"/>
      <c r="Q30" s="8"/>
      <c r="R30" s="8"/>
      <c r="S30" s="8"/>
      <c r="T30" s="8"/>
      <c r="U30" s="8"/>
      <c r="V30" s="1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18"/>
      <c r="AM30" s="8"/>
      <c r="AN30" s="8"/>
      <c r="AO30" s="8"/>
      <c r="AP30" s="8"/>
      <c r="AQ30" s="8"/>
      <c r="AR30" s="8"/>
      <c r="AS30" s="8"/>
      <c r="AT30" s="8"/>
      <c r="AU30" s="8"/>
      <c r="AV30" s="23">
        <v>1800</v>
      </c>
      <c r="AW30" s="8"/>
      <c r="AX30" s="8"/>
      <c r="AY30" s="8"/>
      <c r="AZ30" s="8"/>
      <c r="BA30" s="8"/>
      <c r="BB30" s="8"/>
      <c r="BC30" s="8"/>
      <c r="BD30" s="8"/>
      <c r="BE30" s="18"/>
      <c r="BF30" s="18"/>
      <c r="BG30" s="1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18"/>
      <c r="CX30" s="8"/>
      <c r="CY30" s="15"/>
      <c r="CZ30" s="8"/>
      <c r="DA30" s="8"/>
      <c r="DB30" s="8"/>
      <c r="DC30" s="8"/>
      <c r="DD30" s="8"/>
      <c r="DE30" s="8"/>
      <c r="DF30" s="8"/>
      <c r="DG30" s="8"/>
      <c r="DH30" s="8"/>
      <c r="DI30" s="8">
        <v>445.7</v>
      </c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18"/>
      <c r="EK30" s="8"/>
      <c r="EL30" s="8"/>
      <c r="EM30" s="8"/>
      <c r="EN30" s="8"/>
      <c r="EO30" s="8"/>
      <c r="EP30" s="8"/>
      <c r="EQ30" s="17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</row>
    <row r="31" spans="1:170" ht="15.75" x14ac:dyDescent="0.25">
      <c r="A31" s="37" t="s">
        <v>15</v>
      </c>
      <c r="B31" s="3" t="s">
        <v>19</v>
      </c>
      <c r="C31" s="11">
        <f t="shared" si="1"/>
        <v>10</v>
      </c>
      <c r="D31" s="8"/>
      <c r="E31" s="8"/>
      <c r="F31" s="8"/>
      <c r="G31" s="8"/>
      <c r="H31" s="8"/>
      <c r="I31" s="8"/>
      <c r="J31" s="8"/>
      <c r="K31" s="8"/>
      <c r="L31" s="8"/>
      <c r="M31" s="15"/>
      <c r="N31" s="15"/>
      <c r="O31" s="8"/>
      <c r="P31" s="8"/>
      <c r="Q31" s="8"/>
      <c r="R31" s="8"/>
      <c r="S31" s="8"/>
      <c r="T31" s="8"/>
      <c r="U31" s="8"/>
      <c r="V31" s="1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1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18"/>
      <c r="BF31" s="18"/>
      <c r="BG31" s="1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>
        <v>1</v>
      </c>
      <c r="CQ31" s="8"/>
      <c r="CR31" s="8"/>
      <c r="CS31" s="8"/>
      <c r="CT31" s="8"/>
      <c r="CU31" s="8"/>
      <c r="CV31" s="8"/>
      <c r="CW31" s="18"/>
      <c r="CX31" s="8"/>
      <c r="CY31" s="15"/>
      <c r="CZ31" s="8"/>
      <c r="DA31" s="8"/>
      <c r="DB31" s="8"/>
      <c r="DC31" s="8"/>
      <c r="DD31" s="8"/>
      <c r="DE31" s="8"/>
      <c r="DF31" s="8"/>
      <c r="DG31" s="8"/>
      <c r="DH31" s="8"/>
      <c r="DI31" s="8">
        <v>4</v>
      </c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>
        <v>4</v>
      </c>
      <c r="EF31" s="8"/>
      <c r="EG31" s="8"/>
      <c r="EH31" s="8"/>
      <c r="EI31" s="8"/>
      <c r="EJ31" s="1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>
        <v>1</v>
      </c>
      <c r="FE31" s="8"/>
      <c r="FF31" s="8"/>
      <c r="FG31" s="8"/>
      <c r="FH31" s="8"/>
      <c r="FI31" s="8"/>
      <c r="FJ31" s="8"/>
      <c r="FK31" s="8"/>
      <c r="FL31" s="8"/>
      <c r="FM31" s="8"/>
      <c r="FN31" s="8"/>
    </row>
    <row r="32" spans="1:170" ht="31.5" x14ac:dyDescent="0.25">
      <c r="A32" s="38"/>
      <c r="B32" s="3" t="s">
        <v>4</v>
      </c>
      <c r="C32" s="13">
        <f t="shared" si="1"/>
        <v>317.39999999999998</v>
      </c>
      <c r="D32" s="8"/>
      <c r="E32" s="8"/>
      <c r="F32" s="8"/>
      <c r="G32" s="8"/>
      <c r="H32" s="8"/>
      <c r="I32" s="8"/>
      <c r="J32" s="8"/>
      <c r="K32" s="8"/>
      <c r="L32" s="8"/>
      <c r="M32" s="15"/>
      <c r="N32" s="15"/>
      <c r="O32" s="8"/>
      <c r="P32" s="8"/>
      <c r="Q32" s="8"/>
      <c r="R32" s="8"/>
      <c r="S32" s="8"/>
      <c r="T32" s="8"/>
      <c r="U32" s="8"/>
      <c r="V32" s="1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1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18"/>
      <c r="BF32" s="18"/>
      <c r="BG32" s="1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>
        <v>17.399999999999999</v>
      </c>
      <c r="CQ32" s="8"/>
      <c r="CR32" s="8"/>
      <c r="CS32" s="8"/>
      <c r="CT32" s="8"/>
      <c r="CU32" s="8"/>
      <c r="CV32" s="8"/>
      <c r="CW32" s="18"/>
      <c r="CX32" s="8"/>
      <c r="CY32" s="15"/>
      <c r="CZ32" s="8"/>
      <c r="DA32" s="8"/>
      <c r="DB32" s="8"/>
      <c r="DC32" s="8"/>
      <c r="DD32" s="8"/>
      <c r="DE32" s="8"/>
      <c r="DF32" s="8"/>
      <c r="DG32" s="8"/>
      <c r="DH32" s="8"/>
      <c r="DI32" s="8">
        <v>150</v>
      </c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>
        <v>100</v>
      </c>
      <c r="EF32" s="8"/>
      <c r="EG32" s="8"/>
      <c r="EH32" s="8"/>
      <c r="EI32" s="8"/>
      <c r="EJ32" s="1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>
        <v>50</v>
      </c>
      <c r="FE32" s="8"/>
      <c r="FF32" s="8"/>
      <c r="FG32" s="8"/>
      <c r="FH32" s="8"/>
      <c r="FI32" s="8"/>
      <c r="FJ32" s="8"/>
      <c r="FK32" s="8"/>
      <c r="FL32" s="8"/>
      <c r="FM32" s="8"/>
      <c r="FN32" s="8"/>
    </row>
    <row r="33" spans="1:170" ht="47.25" x14ac:dyDescent="0.25">
      <c r="A33" s="33" t="s">
        <v>32</v>
      </c>
      <c r="B33" s="3" t="s">
        <v>4</v>
      </c>
      <c r="C33" s="16">
        <f t="shared" si="1"/>
        <v>11488.649999999989</v>
      </c>
      <c r="D33" s="8">
        <v>44</v>
      </c>
      <c r="E33" s="8">
        <v>32.1</v>
      </c>
      <c r="F33" s="8"/>
      <c r="G33" s="8"/>
      <c r="H33" s="8"/>
      <c r="I33" s="8"/>
      <c r="J33" s="8">
        <v>42.75</v>
      </c>
      <c r="K33" s="8">
        <v>40</v>
      </c>
      <c r="L33" s="8">
        <v>79.900000000000006</v>
      </c>
      <c r="M33" s="15">
        <v>98.1</v>
      </c>
      <c r="N33" s="15">
        <v>165.2</v>
      </c>
      <c r="O33" s="8">
        <v>47.8</v>
      </c>
      <c r="P33" s="8">
        <v>45</v>
      </c>
      <c r="Q33" s="8"/>
      <c r="R33" s="8">
        <v>79.900000000000006</v>
      </c>
      <c r="S33" s="8"/>
      <c r="T33" s="8">
        <v>346.5</v>
      </c>
      <c r="U33" s="8">
        <v>40</v>
      </c>
      <c r="V33" s="18"/>
      <c r="W33" s="8">
        <v>40</v>
      </c>
      <c r="X33" s="8">
        <v>79.900000000000006</v>
      </c>
      <c r="Y33" s="8">
        <v>40</v>
      </c>
      <c r="Z33" s="8">
        <v>42.8</v>
      </c>
      <c r="AA33" s="8">
        <v>150.94999999999999</v>
      </c>
      <c r="AB33" s="8">
        <v>42.8</v>
      </c>
      <c r="AC33" s="8">
        <v>130</v>
      </c>
      <c r="AD33" s="8">
        <v>231.7</v>
      </c>
      <c r="AE33" s="8">
        <v>79.900000000000006</v>
      </c>
      <c r="AF33" s="8">
        <v>74.900000000000006</v>
      </c>
      <c r="AG33" s="8">
        <v>32.799999999999997</v>
      </c>
      <c r="AH33" s="8">
        <v>47.8</v>
      </c>
      <c r="AI33" s="8">
        <f>67+1</f>
        <v>68</v>
      </c>
      <c r="AJ33" s="8">
        <v>47.8</v>
      </c>
      <c r="AK33" s="8">
        <v>1.1000000000000001</v>
      </c>
      <c r="AL33" s="18">
        <v>47.8</v>
      </c>
      <c r="AM33" s="8">
        <v>92.8</v>
      </c>
      <c r="AN33" s="8">
        <v>31.8</v>
      </c>
      <c r="AO33" s="8">
        <v>42.8</v>
      </c>
      <c r="AP33" s="8">
        <v>95.6</v>
      </c>
      <c r="AQ33" s="8">
        <v>79.900000000000006</v>
      </c>
      <c r="AR33" s="8">
        <v>213.1</v>
      </c>
      <c r="AS33" s="8">
        <v>46</v>
      </c>
      <c r="AT33" s="8">
        <v>47.8</v>
      </c>
      <c r="AU33" s="8">
        <v>43</v>
      </c>
      <c r="AV33" s="8">
        <v>151</v>
      </c>
      <c r="AW33" s="8">
        <v>47.8</v>
      </c>
      <c r="AX33" s="8">
        <v>37.1</v>
      </c>
      <c r="AY33" s="8"/>
      <c r="AZ33" s="8">
        <v>151</v>
      </c>
      <c r="BA33" s="8">
        <v>45.8</v>
      </c>
      <c r="BB33" s="8"/>
      <c r="BC33" s="8">
        <v>47.8</v>
      </c>
      <c r="BD33" s="8">
        <v>150.94999999999999</v>
      </c>
      <c r="BE33" s="18">
        <v>0</v>
      </c>
      <c r="BF33" s="18">
        <v>0</v>
      </c>
      <c r="BG33" s="18">
        <v>0</v>
      </c>
      <c r="BH33" s="8">
        <v>43</v>
      </c>
      <c r="BI33" s="8">
        <v>150.80000000000001</v>
      </c>
      <c r="BJ33" s="8">
        <v>47.8</v>
      </c>
      <c r="BK33" s="8">
        <v>42.8</v>
      </c>
      <c r="BL33" s="8"/>
      <c r="BM33" s="8"/>
      <c r="BN33" s="8">
        <v>42.75</v>
      </c>
      <c r="BO33" s="8">
        <v>47.8</v>
      </c>
      <c r="BP33" s="8">
        <v>92.2</v>
      </c>
      <c r="BQ33" s="8"/>
      <c r="BR33" s="8"/>
      <c r="BS33" s="8"/>
      <c r="BT33" s="8"/>
      <c r="BU33" s="8">
        <v>68.599999999999994</v>
      </c>
      <c r="BV33" s="8">
        <v>128.9</v>
      </c>
      <c r="BW33" s="8">
        <v>79</v>
      </c>
      <c r="BX33" s="8">
        <v>32.1</v>
      </c>
      <c r="BY33" s="8">
        <v>49.6</v>
      </c>
      <c r="BZ33" s="8">
        <v>151</v>
      </c>
      <c r="CA33" s="8">
        <v>53</v>
      </c>
      <c r="CB33" s="8">
        <v>42.8</v>
      </c>
      <c r="CC33" s="8"/>
      <c r="CD33" s="8">
        <v>47.8</v>
      </c>
      <c r="CE33" s="8">
        <v>159.80000000000001</v>
      </c>
      <c r="CF33" s="8">
        <v>32.1</v>
      </c>
      <c r="CG33" s="8">
        <v>4</v>
      </c>
      <c r="CH33" s="8">
        <v>167.8</v>
      </c>
      <c r="CI33" s="8">
        <v>97</v>
      </c>
      <c r="CJ33" s="8">
        <v>47.8</v>
      </c>
      <c r="CK33" s="8"/>
      <c r="CL33" s="8">
        <v>95.6</v>
      </c>
      <c r="CM33" s="8">
        <v>79.900000000000006</v>
      </c>
      <c r="CN33" s="8">
        <v>274.8</v>
      </c>
      <c r="CO33" s="8">
        <v>42.7</v>
      </c>
      <c r="CP33" s="8">
        <v>47.8</v>
      </c>
      <c r="CQ33" s="8">
        <v>79.900000000000006</v>
      </c>
      <c r="CR33" s="8">
        <v>79.900000000000006</v>
      </c>
      <c r="CS33" s="8">
        <v>47.8</v>
      </c>
      <c r="CT33" s="8">
        <v>298.60000000000002</v>
      </c>
      <c r="CU33" s="8">
        <v>51.5</v>
      </c>
      <c r="CV33" s="8"/>
      <c r="CW33" s="18">
        <v>47.8</v>
      </c>
      <c r="CX33" s="8">
        <v>47.8</v>
      </c>
      <c r="CY33" s="15">
        <v>79.900000000000006</v>
      </c>
      <c r="CZ33" s="8">
        <v>47.8</v>
      </c>
      <c r="DA33" s="8">
        <v>79.900000000000006</v>
      </c>
      <c r="DB33" s="8">
        <v>74.900000000000006</v>
      </c>
      <c r="DC33" s="8">
        <v>57.8</v>
      </c>
      <c r="DD33" s="8">
        <v>100.4</v>
      </c>
      <c r="DE33" s="8">
        <v>79.900000000000006</v>
      </c>
      <c r="DF33" s="8">
        <v>79.900000000000006</v>
      </c>
      <c r="DG33" s="8">
        <v>79.900000000000006</v>
      </c>
      <c r="DH33" s="8">
        <v>167.8</v>
      </c>
      <c r="DI33" s="8">
        <v>32.799999999999997</v>
      </c>
      <c r="DJ33" s="8">
        <v>47.8</v>
      </c>
      <c r="DK33" s="8">
        <v>79.900000000000006</v>
      </c>
      <c r="DL33" s="8">
        <v>151</v>
      </c>
      <c r="DM33" s="8">
        <f>294+123.6</f>
        <v>417.6</v>
      </c>
      <c r="DN33" s="8">
        <v>47.8</v>
      </c>
      <c r="DO33" s="8">
        <v>47.8</v>
      </c>
      <c r="DP33" s="8">
        <v>99.3</v>
      </c>
      <c r="DQ33" s="8">
        <v>79.900000000000006</v>
      </c>
      <c r="DR33" s="8">
        <v>79.900000000000006</v>
      </c>
      <c r="DS33" s="8">
        <v>47.8</v>
      </c>
      <c r="DT33" s="8">
        <v>50</v>
      </c>
      <c r="DU33" s="8">
        <v>79.900000000000006</v>
      </c>
      <c r="DV33" s="8">
        <v>79.900000000000006</v>
      </c>
      <c r="DW33" s="8">
        <v>79.900000000000006</v>
      </c>
      <c r="DX33" s="8">
        <v>80</v>
      </c>
      <c r="DY33" s="8">
        <v>47.8</v>
      </c>
      <c r="DZ33" s="8">
        <v>47.8</v>
      </c>
      <c r="EA33" s="8">
        <v>79.2</v>
      </c>
      <c r="EB33" s="8">
        <v>47.8</v>
      </c>
      <c r="EC33" s="8"/>
      <c r="ED33" s="8">
        <v>83.8</v>
      </c>
      <c r="EE33" s="8">
        <v>47.8</v>
      </c>
      <c r="EF33" s="8">
        <v>47.8</v>
      </c>
      <c r="EG33" s="8">
        <v>79</v>
      </c>
      <c r="EH33" s="8">
        <v>79.900000000000006</v>
      </c>
      <c r="EI33" s="8">
        <v>47.8</v>
      </c>
      <c r="EJ33" s="8">
        <v>47.8</v>
      </c>
      <c r="EK33" s="8"/>
      <c r="EL33" s="8">
        <v>49.8</v>
      </c>
      <c r="EM33" s="8">
        <v>127.7</v>
      </c>
      <c r="EN33" s="8">
        <v>47.8</v>
      </c>
      <c r="EO33" s="8">
        <v>159.80000000000001</v>
      </c>
      <c r="EP33" s="8">
        <v>47.8</v>
      </c>
      <c r="EQ33" s="8">
        <v>47.8</v>
      </c>
      <c r="ER33" s="8">
        <v>150</v>
      </c>
      <c r="ES33" s="8">
        <v>85.5</v>
      </c>
      <c r="ET33" s="8">
        <v>79.900000000000006</v>
      </c>
      <c r="EU33" s="8">
        <v>81</v>
      </c>
      <c r="EV33" s="8">
        <v>79.900000000000006</v>
      </c>
      <c r="EW33" s="8">
        <v>79.900000000000006</v>
      </c>
      <c r="EX33" s="8">
        <v>47.8</v>
      </c>
      <c r="EY33" s="8">
        <v>75.3</v>
      </c>
      <c r="EZ33" s="8">
        <v>42.8</v>
      </c>
      <c r="FA33" s="8">
        <v>42.6</v>
      </c>
      <c r="FB33" s="8"/>
      <c r="FC33" s="8">
        <v>45</v>
      </c>
      <c r="FD33" s="8">
        <f>42.6+42.75</f>
        <v>85.35</v>
      </c>
      <c r="FE33" s="8">
        <v>79.900000000000006</v>
      </c>
      <c r="FF33" s="8">
        <v>150</v>
      </c>
      <c r="FG33" s="8"/>
      <c r="FH33" s="8">
        <v>32.1</v>
      </c>
      <c r="FI33" s="8">
        <v>79.900000000000006</v>
      </c>
      <c r="FJ33" s="8">
        <v>76.099999999999994</v>
      </c>
      <c r="FK33" s="8">
        <v>47.8</v>
      </c>
      <c r="FL33" s="8">
        <v>274.8</v>
      </c>
      <c r="FM33" s="8"/>
      <c r="FN33" s="8"/>
    </row>
    <row r="34" spans="1:170" ht="52.5" customHeight="1" x14ac:dyDescent="0.25">
      <c r="A34" s="5" t="s">
        <v>38</v>
      </c>
      <c r="B34" s="3" t="s">
        <v>4</v>
      </c>
      <c r="C34" s="13">
        <f>SUM(D34:FL34)-1500</f>
        <v>3067</v>
      </c>
      <c r="D34" s="8"/>
      <c r="E34" s="8"/>
      <c r="F34" s="8"/>
      <c r="G34" s="8"/>
      <c r="H34" s="8">
        <v>645</v>
      </c>
      <c r="I34" s="8"/>
      <c r="J34" s="8"/>
      <c r="K34" s="8">
        <v>700</v>
      </c>
      <c r="L34" s="8"/>
      <c r="M34" s="15"/>
      <c r="N34" s="15"/>
      <c r="O34" s="8"/>
      <c r="P34" s="8"/>
      <c r="Q34" s="8"/>
      <c r="R34" s="8">
        <v>1134</v>
      </c>
      <c r="S34" s="8"/>
      <c r="T34" s="8"/>
      <c r="U34" s="8"/>
      <c r="V34" s="1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1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18"/>
      <c r="BF34" s="18"/>
      <c r="BG34" s="18"/>
      <c r="BH34" s="8"/>
      <c r="BI34" s="8"/>
      <c r="BJ34" s="8"/>
      <c r="BK34" s="8"/>
      <c r="BL34" s="8"/>
      <c r="BM34" s="8"/>
      <c r="BN34" s="8"/>
      <c r="BO34" s="8"/>
      <c r="BP34" s="8">
        <v>988</v>
      </c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18"/>
      <c r="CX34" s="8">
        <v>300</v>
      </c>
      <c r="CY34" s="15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>
        <v>300</v>
      </c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1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>
        <f>300+200</f>
        <v>500</v>
      </c>
      <c r="FG34" s="8"/>
      <c r="FH34" s="8"/>
      <c r="FI34" s="8"/>
      <c r="FJ34" s="8"/>
      <c r="FK34" s="8"/>
      <c r="FL34" s="8"/>
      <c r="FM34" s="8"/>
      <c r="FN34" s="8"/>
    </row>
    <row r="35" spans="1:170" ht="31.5" x14ac:dyDescent="0.25">
      <c r="A35" s="5" t="s">
        <v>29</v>
      </c>
      <c r="B35" s="3" t="s">
        <v>4</v>
      </c>
      <c r="C35" s="13">
        <f>SUM(D35:FL35)-DI35-DY35-DZ35-EW35-EX35-EO35-FC35</f>
        <v>48209.4</v>
      </c>
      <c r="D35" s="8"/>
      <c r="E35" s="15"/>
      <c r="F35" s="8"/>
      <c r="G35" s="8"/>
      <c r="H35" s="8"/>
      <c r="I35" s="8"/>
      <c r="J35" s="8"/>
      <c r="K35" s="8"/>
      <c r="L35" s="8"/>
      <c r="M35" s="15"/>
      <c r="N35" s="15"/>
      <c r="O35" s="8"/>
      <c r="P35" s="8"/>
      <c r="Q35" s="8"/>
      <c r="R35" s="8"/>
      <c r="S35" s="8">
        <v>500</v>
      </c>
      <c r="T35" s="8"/>
      <c r="U35" s="8"/>
      <c r="V35" s="1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23">
        <v>118.2</v>
      </c>
      <c r="AH35" s="8"/>
      <c r="AI35" s="8"/>
      <c r="AJ35" s="8"/>
      <c r="AK35" s="23">
        <v>13163.3</v>
      </c>
      <c r="AL35" s="1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18"/>
      <c r="BF35" s="18"/>
      <c r="BG35" s="1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23">
        <v>5233.3999999999996</v>
      </c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18"/>
      <c r="CX35" s="8"/>
      <c r="CY35" s="15"/>
      <c r="CZ35" s="8"/>
      <c r="DA35" s="8"/>
      <c r="DB35" s="8"/>
      <c r="DC35" s="8"/>
      <c r="DD35" s="8"/>
      <c r="DE35" s="8"/>
      <c r="DF35" s="8"/>
      <c r="DG35" s="8"/>
      <c r="DH35" s="8"/>
      <c r="DI35" s="24">
        <v>500</v>
      </c>
      <c r="DJ35" s="8"/>
      <c r="DK35" s="8"/>
      <c r="DL35" s="8"/>
      <c r="DM35" s="8"/>
      <c r="DN35" s="23">
        <v>8561.5</v>
      </c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24">
        <v>2000</v>
      </c>
      <c r="DZ35" s="24">
        <v>500</v>
      </c>
      <c r="EA35" s="8"/>
      <c r="EB35" s="8"/>
      <c r="EC35" s="8"/>
      <c r="ED35" s="8"/>
      <c r="EE35" s="8"/>
      <c r="EF35" s="8">
        <v>10</v>
      </c>
      <c r="EG35" s="8"/>
      <c r="EH35" s="8"/>
      <c r="EI35" s="8"/>
      <c r="EJ35" s="18"/>
      <c r="EK35" s="8"/>
      <c r="EL35" s="8"/>
      <c r="EM35" s="8"/>
      <c r="EN35" s="8"/>
      <c r="EO35" s="8">
        <v>153</v>
      </c>
      <c r="EP35" s="8"/>
      <c r="EQ35" s="8"/>
      <c r="ER35" s="8"/>
      <c r="ES35" s="8"/>
      <c r="ET35" s="8"/>
      <c r="EU35" s="8"/>
      <c r="EV35" s="8"/>
      <c r="EW35" s="24">
        <v>500</v>
      </c>
      <c r="EX35" s="24">
        <v>500</v>
      </c>
      <c r="EY35" s="8"/>
      <c r="EZ35" s="8"/>
      <c r="FA35" s="8"/>
      <c r="FB35" s="8"/>
      <c r="FC35" s="24">
        <v>500</v>
      </c>
      <c r="FD35" s="8"/>
      <c r="FE35" s="8"/>
      <c r="FF35" s="23">
        <v>8139.6</v>
      </c>
      <c r="FG35" s="23">
        <v>12483.4</v>
      </c>
      <c r="FH35" s="8"/>
      <c r="FI35" s="8"/>
      <c r="FJ35" s="8"/>
      <c r="FK35" s="8"/>
      <c r="FL35" s="8"/>
      <c r="FM35" s="8"/>
      <c r="FN35" s="8"/>
    </row>
    <row r="36" spans="1:170" s="31" customFormat="1" ht="210.75" customHeight="1" x14ac:dyDescent="0.25">
      <c r="A36" s="5" t="s">
        <v>35</v>
      </c>
      <c r="B36" s="3" t="s">
        <v>4</v>
      </c>
      <c r="C36" s="13">
        <f t="shared" si="1"/>
        <v>1732</v>
      </c>
      <c r="D36" s="27"/>
      <c r="E36" s="27"/>
      <c r="F36" s="27"/>
      <c r="G36" s="27"/>
      <c r="H36" s="27"/>
      <c r="I36" s="27"/>
      <c r="J36" s="27"/>
      <c r="K36" s="27"/>
      <c r="L36" s="27"/>
      <c r="M36" s="28"/>
      <c r="N36" s="28"/>
      <c r="O36" s="27"/>
      <c r="P36" s="28">
        <v>850</v>
      </c>
      <c r="Q36" s="27"/>
      <c r="R36" s="27"/>
      <c r="S36" s="27"/>
      <c r="T36" s="27"/>
      <c r="U36" s="27"/>
      <c r="V36" s="29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9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8">
        <v>882</v>
      </c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9"/>
      <c r="CX36" s="27"/>
      <c r="CY36" s="28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9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30" t="s">
        <v>40</v>
      </c>
    </row>
    <row r="37" spans="1:170" ht="31.5" x14ac:dyDescent="0.25">
      <c r="A37" s="7" t="s">
        <v>16</v>
      </c>
      <c r="B37" s="3" t="s">
        <v>4</v>
      </c>
      <c r="C37" s="10">
        <f>C8+C10+C12+C14+C17+C19+C21+C23+C25+C26+C28+C30+C32+C33+C34+C35+C36</f>
        <v>129268.851</v>
      </c>
      <c r="D37" s="10">
        <f t="shared" ref="D37:BO37" si="2">D8+D10+D12+D14+D17+D19+D21+D23+D25+D26+D28+D30+D32+D33+D34+D35+D36</f>
        <v>957</v>
      </c>
      <c r="E37" s="10">
        <f t="shared" si="2"/>
        <v>74.7</v>
      </c>
      <c r="F37" s="10">
        <f t="shared" si="2"/>
        <v>92.1</v>
      </c>
      <c r="G37" s="10">
        <f t="shared" si="2"/>
        <v>129.9</v>
      </c>
      <c r="H37" s="10">
        <f t="shared" si="2"/>
        <v>709</v>
      </c>
      <c r="I37" s="10">
        <f t="shared" si="2"/>
        <v>42.6</v>
      </c>
      <c r="J37" s="10">
        <f t="shared" si="2"/>
        <v>85.35</v>
      </c>
      <c r="K37" s="10">
        <f t="shared" si="2"/>
        <v>935</v>
      </c>
      <c r="L37" s="10">
        <f t="shared" si="2"/>
        <v>152.5</v>
      </c>
      <c r="M37" s="10">
        <f t="shared" si="2"/>
        <v>98.1</v>
      </c>
      <c r="N37" s="10">
        <f t="shared" si="2"/>
        <v>255.79999999999998</v>
      </c>
      <c r="O37" s="10">
        <f t="shared" si="2"/>
        <v>152.30000000000001</v>
      </c>
      <c r="P37" s="10">
        <f t="shared" si="2"/>
        <v>960</v>
      </c>
      <c r="Q37" s="10">
        <f t="shared" si="2"/>
        <v>1779.9</v>
      </c>
      <c r="R37" s="10">
        <f t="shared" si="2"/>
        <v>9796.1</v>
      </c>
      <c r="S37" s="10">
        <f t="shared" si="2"/>
        <v>1060</v>
      </c>
      <c r="T37" s="10">
        <f t="shared" si="2"/>
        <v>489.1</v>
      </c>
      <c r="U37" s="10">
        <f t="shared" si="2"/>
        <v>164.2</v>
      </c>
      <c r="V37" s="10">
        <f t="shared" si="2"/>
        <v>144.9</v>
      </c>
      <c r="W37" s="10">
        <f t="shared" si="2"/>
        <v>99.3</v>
      </c>
      <c r="X37" s="10">
        <f t="shared" si="2"/>
        <v>142.30000000000001</v>
      </c>
      <c r="Y37" s="10">
        <f t="shared" si="2"/>
        <v>120.8</v>
      </c>
      <c r="Z37" s="10">
        <f t="shared" si="2"/>
        <v>3692.8</v>
      </c>
      <c r="AA37" s="10">
        <f t="shared" si="2"/>
        <v>262.10000000000002</v>
      </c>
      <c r="AB37" s="10">
        <f t="shared" si="2"/>
        <v>88.3</v>
      </c>
      <c r="AC37" s="10">
        <f t="shared" si="2"/>
        <v>777</v>
      </c>
      <c r="AD37" s="10">
        <f t="shared" si="2"/>
        <v>2918.3999999999996</v>
      </c>
      <c r="AE37" s="10">
        <f t="shared" si="2"/>
        <v>192.3</v>
      </c>
      <c r="AF37" s="10">
        <f t="shared" si="2"/>
        <v>116.9</v>
      </c>
      <c r="AG37" s="10">
        <f t="shared" si="2"/>
        <v>4879.4000000000005</v>
      </c>
      <c r="AH37" s="10">
        <f t="shared" si="2"/>
        <v>92.5</v>
      </c>
      <c r="AI37" s="10">
        <f t="shared" si="2"/>
        <v>155.19999999999999</v>
      </c>
      <c r="AJ37" s="10">
        <f t="shared" si="2"/>
        <v>90.4</v>
      </c>
      <c r="AK37" s="10">
        <f t="shared" si="2"/>
        <v>13624.199999999999</v>
      </c>
      <c r="AL37" s="10">
        <f t="shared" si="2"/>
        <v>2796.5</v>
      </c>
      <c r="AM37" s="10">
        <f t="shared" si="2"/>
        <v>4903.8</v>
      </c>
      <c r="AN37" s="10">
        <f t="shared" si="2"/>
        <v>102.5</v>
      </c>
      <c r="AO37" s="10">
        <f t="shared" si="2"/>
        <v>95.4</v>
      </c>
      <c r="AP37" s="10">
        <f t="shared" si="2"/>
        <v>204.8</v>
      </c>
      <c r="AQ37" s="10">
        <f t="shared" si="2"/>
        <v>237.70000000000002</v>
      </c>
      <c r="AR37" s="10">
        <f t="shared" si="2"/>
        <v>292.7</v>
      </c>
      <c r="AS37" s="10">
        <f t="shared" si="2"/>
        <v>116</v>
      </c>
      <c r="AT37" s="10">
        <f t="shared" si="2"/>
        <v>79.900000000000006</v>
      </c>
      <c r="AU37" s="10">
        <f t="shared" si="2"/>
        <v>344.1</v>
      </c>
      <c r="AV37" s="10">
        <f t="shared" si="2"/>
        <v>2098.6999999999998</v>
      </c>
      <c r="AW37" s="10">
        <f t="shared" si="2"/>
        <v>90.4</v>
      </c>
      <c r="AX37" s="10">
        <f t="shared" si="2"/>
        <v>81.800000000000011</v>
      </c>
      <c r="AY37" s="10">
        <f t="shared" si="2"/>
        <v>41.5</v>
      </c>
      <c r="AZ37" s="10">
        <f t="shared" si="2"/>
        <v>355.2</v>
      </c>
      <c r="BA37" s="10">
        <f t="shared" si="2"/>
        <v>442.7</v>
      </c>
      <c r="BB37" s="10">
        <f t="shared" si="2"/>
        <v>866.3</v>
      </c>
      <c r="BC37" s="10">
        <f t="shared" si="2"/>
        <v>3511</v>
      </c>
      <c r="BD37" s="10">
        <f t="shared" si="2"/>
        <v>2802.0600000000004</v>
      </c>
      <c r="BE37" s="10">
        <f t="shared" si="2"/>
        <v>0</v>
      </c>
      <c r="BF37" s="10">
        <f t="shared" si="2"/>
        <v>0</v>
      </c>
      <c r="BG37" s="10">
        <f t="shared" si="2"/>
        <v>0</v>
      </c>
      <c r="BH37" s="10">
        <f t="shared" si="2"/>
        <v>2246.6999999999998</v>
      </c>
      <c r="BI37" s="10">
        <f t="shared" si="2"/>
        <v>436</v>
      </c>
      <c r="BJ37" s="10">
        <f t="shared" si="2"/>
        <v>90.4</v>
      </c>
      <c r="BK37" s="10">
        <f t="shared" si="2"/>
        <v>96.1</v>
      </c>
      <c r="BL37" s="10">
        <f t="shared" si="2"/>
        <v>56.5</v>
      </c>
      <c r="BM37" s="10">
        <f t="shared" si="2"/>
        <v>99.4</v>
      </c>
      <c r="BN37" s="10">
        <f t="shared" si="2"/>
        <v>74.849999999999994</v>
      </c>
      <c r="BO37" s="10">
        <f t="shared" si="2"/>
        <v>87.1</v>
      </c>
      <c r="BP37" s="10">
        <f t="shared" ref="BP37:EA37" si="3">BP8+BP10+BP12+BP14+BP17+BP19+BP21+BP23+BP25+BP26+BP28+BP30+BP32+BP33+BP34+BP35+BP36</f>
        <v>1113</v>
      </c>
      <c r="BQ37" s="10">
        <f t="shared" si="3"/>
        <v>55.4</v>
      </c>
      <c r="BR37" s="10">
        <f t="shared" si="3"/>
        <v>0</v>
      </c>
      <c r="BS37" s="10">
        <f t="shared" si="3"/>
        <v>0</v>
      </c>
      <c r="BT37" s="10">
        <f t="shared" si="3"/>
        <v>0</v>
      </c>
      <c r="BU37" s="10">
        <f t="shared" si="3"/>
        <v>226.6</v>
      </c>
      <c r="BV37" s="10">
        <f t="shared" si="3"/>
        <v>225.2</v>
      </c>
      <c r="BW37" s="10">
        <f t="shared" si="3"/>
        <v>258.10000000000002</v>
      </c>
      <c r="BX37" s="10">
        <f t="shared" si="3"/>
        <v>76.400000000000006</v>
      </c>
      <c r="BY37" s="10">
        <f t="shared" si="3"/>
        <v>92.2</v>
      </c>
      <c r="BZ37" s="10">
        <f t="shared" si="3"/>
        <v>253.4</v>
      </c>
      <c r="CA37" s="10">
        <f t="shared" si="3"/>
        <v>144.30000000000001</v>
      </c>
      <c r="CB37" s="10">
        <f t="shared" si="3"/>
        <v>115.5</v>
      </c>
      <c r="CC37" s="10">
        <f t="shared" si="3"/>
        <v>42.6</v>
      </c>
      <c r="CD37" s="10">
        <f t="shared" si="3"/>
        <v>117.8</v>
      </c>
      <c r="CE37" s="10">
        <f t="shared" si="3"/>
        <v>232</v>
      </c>
      <c r="CF37" s="10">
        <f t="shared" si="3"/>
        <v>129.9</v>
      </c>
      <c r="CG37" s="10">
        <f t="shared" si="3"/>
        <v>4</v>
      </c>
      <c r="CH37" s="10">
        <f t="shared" si="3"/>
        <v>275</v>
      </c>
      <c r="CI37" s="10">
        <f t="shared" si="3"/>
        <v>5589.6</v>
      </c>
      <c r="CJ37" s="10">
        <f t="shared" si="3"/>
        <v>129.39999999999998</v>
      </c>
      <c r="CK37" s="10">
        <f t="shared" si="3"/>
        <v>138.19999999999999</v>
      </c>
      <c r="CL37" s="10">
        <f t="shared" si="3"/>
        <v>5329</v>
      </c>
      <c r="CM37" s="10">
        <f t="shared" si="3"/>
        <v>122.5</v>
      </c>
      <c r="CN37" s="10">
        <f t="shared" si="3"/>
        <v>360</v>
      </c>
      <c r="CO37" s="10">
        <f t="shared" si="3"/>
        <v>96.2</v>
      </c>
      <c r="CP37" s="10">
        <f t="shared" si="3"/>
        <v>121.7</v>
      </c>
      <c r="CQ37" s="10">
        <f t="shared" si="3"/>
        <v>122.5</v>
      </c>
      <c r="CR37" s="10">
        <f t="shared" si="3"/>
        <v>122.5</v>
      </c>
      <c r="CS37" s="10">
        <f t="shared" si="3"/>
        <v>80</v>
      </c>
      <c r="CT37" s="10">
        <f t="shared" si="3"/>
        <v>432.3</v>
      </c>
      <c r="CU37" s="10">
        <f t="shared" si="3"/>
        <v>3905.3</v>
      </c>
      <c r="CV37" s="10">
        <f t="shared" si="3"/>
        <v>79.921000000000006</v>
      </c>
      <c r="CW37" s="10">
        <f t="shared" si="3"/>
        <v>93.5</v>
      </c>
      <c r="CX37" s="10">
        <f t="shared" si="3"/>
        <v>391.4</v>
      </c>
      <c r="CY37" s="10">
        <f t="shared" si="3"/>
        <v>122.5</v>
      </c>
      <c r="CZ37" s="10">
        <f t="shared" si="3"/>
        <v>127.7</v>
      </c>
      <c r="DA37" s="10">
        <f t="shared" si="3"/>
        <v>122.5</v>
      </c>
      <c r="DB37" s="10">
        <f t="shared" si="3"/>
        <v>235.70000000000002</v>
      </c>
      <c r="DC37" s="10">
        <f t="shared" si="3"/>
        <v>3703.6</v>
      </c>
      <c r="DD37" s="10">
        <f t="shared" si="3"/>
        <v>182.9</v>
      </c>
      <c r="DE37" s="10">
        <f t="shared" si="3"/>
        <v>122.5</v>
      </c>
      <c r="DF37" s="10">
        <f t="shared" si="3"/>
        <v>122.5</v>
      </c>
      <c r="DG37" s="10">
        <f t="shared" si="3"/>
        <v>126</v>
      </c>
      <c r="DH37" s="10">
        <f t="shared" si="3"/>
        <v>253</v>
      </c>
      <c r="DI37" s="10">
        <f t="shared" si="3"/>
        <v>3705.4</v>
      </c>
      <c r="DJ37" s="10">
        <f t="shared" si="3"/>
        <v>90.4</v>
      </c>
      <c r="DK37" s="10">
        <f t="shared" si="3"/>
        <v>122.5</v>
      </c>
      <c r="DL37" s="10">
        <f t="shared" si="3"/>
        <v>298.60000000000002</v>
      </c>
      <c r="DM37" s="10">
        <f t="shared" si="3"/>
        <v>473.8</v>
      </c>
      <c r="DN37" s="10">
        <f t="shared" si="3"/>
        <v>8651.9</v>
      </c>
      <c r="DO37" s="10">
        <f t="shared" si="3"/>
        <v>447.8</v>
      </c>
      <c r="DP37" s="10">
        <f t="shared" si="3"/>
        <v>193.5</v>
      </c>
      <c r="DQ37" s="10">
        <f t="shared" si="3"/>
        <v>158.20000000000002</v>
      </c>
      <c r="DR37" s="10">
        <f t="shared" si="3"/>
        <v>134.5</v>
      </c>
      <c r="DS37" s="10">
        <f t="shared" si="3"/>
        <v>79.900000000000006</v>
      </c>
      <c r="DT37" s="10">
        <f t="shared" si="3"/>
        <v>93</v>
      </c>
      <c r="DU37" s="10">
        <f t="shared" si="3"/>
        <v>195.3</v>
      </c>
      <c r="DV37" s="10">
        <f t="shared" si="3"/>
        <v>122.5</v>
      </c>
      <c r="DW37" s="10">
        <f t="shared" si="3"/>
        <v>136.4</v>
      </c>
      <c r="DX37" s="10">
        <f t="shared" si="3"/>
        <v>232.8</v>
      </c>
      <c r="DY37" s="10">
        <f t="shared" si="3"/>
        <v>2090.4</v>
      </c>
      <c r="DZ37" s="10">
        <f t="shared" si="3"/>
        <v>590.4</v>
      </c>
      <c r="EA37" s="10">
        <f t="shared" si="3"/>
        <v>121.80000000000001</v>
      </c>
      <c r="EB37" s="10">
        <f t="shared" ref="EB37:FL37" si="4">EB8+EB10+EB12+EB14+EB17+EB19+EB21+EB23+EB25+EB26+EB28+EB30+EB32+EB33+EB34+EB35+EB36</f>
        <v>90.4</v>
      </c>
      <c r="EC37" s="10">
        <f t="shared" si="4"/>
        <v>47.8</v>
      </c>
      <c r="ED37" s="10">
        <f t="shared" si="4"/>
        <v>164.89999999999998</v>
      </c>
      <c r="EE37" s="10">
        <f t="shared" si="4"/>
        <v>264.3</v>
      </c>
      <c r="EF37" s="10">
        <f t="shared" si="4"/>
        <v>57.8</v>
      </c>
      <c r="EG37" s="10">
        <f t="shared" si="4"/>
        <v>158.9</v>
      </c>
      <c r="EH37" s="10">
        <f t="shared" si="4"/>
        <v>122.5</v>
      </c>
      <c r="EI37" s="10">
        <f t="shared" si="4"/>
        <v>90.4</v>
      </c>
      <c r="EJ37" s="10">
        <f t="shared" si="4"/>
        <v>79.900000000000006</v>
      </c>
      <c r="EK37" s="10">
        <f t="shared" si="4"/>
        <v>644.4</v>
      </c>
      <c r="EL37" s="10">
        <f t="shared" si="4"/>
        <v>92.4</v>
      </c>
      <c r="EM37" s="10">
        <f t="shared" si="4"/>
        <v>170.3</v>
      </c>
      <c r="EN37" s="10">
        <f t="shared" si="4"/>
        <v>90.4</v>
      </c>
      <c r="EO37" s="10">
        <f t="shared" si="4"/>
        <v>456.1</v>
      </c>
      <c r="EP37" s="10">
        <f t="shared" si="4"/>
        <v>79.900000000000006</v>
      </c>
      <c r="EQ37" s="10">
        <f t="shared" si="4"/>
        <v>231.42000000000002</v>
      </c>
      <c r="ER37" s="10">
        <f t="shared" si="4"/>
        <v>285</v>
      </c>
      <c r="ES37" s="10">
        <f t="shared" si="4"/>
        <v>180.5</v>
      </c>
      <c r="ET37" s="10">
        <f t="shared" si="4"/>
        <v>154.4</v>
      </c>
      <c r="EU37" s="10">
        <f t="shared" si="4"/>
        <v>177.1</v>
      </c>
      <c r="EV37" s="10">
        <f t="shared" si="4"/>
        <v>122.5</v>
      </c>
      <c r="EW37" s="10">
        <f t="shared" si="4"/>
        <v>667.5</v>
      </c>
      <c r="EX37" s="10">
        <f t="shared" si="4"/>
        <v>579.9</v>
      </c>
      <c r="EY37" s="10">
        <f t="shared" si="4"/>
        <v>166.2</v>
      </c>
      <c r="EZ37" s="10">
        <f t="shared" si="4"/>
        <v>74.900000000000006</v>
      </c>
      <c r="FA37" s="10">
        <f t="shared" si="4"/>
        <v>90.4</v>
      </c>
      <c r="FB37" s="10">
        <f t="shared" si="4"/>
        <v>5929.1</v>
      </c>
      <c r="FC37" s="10">
        <f t="shared" si="4"/>
        <v>5151.6000000000004</v>
      </c>
      <c r="FD37" s="10">
        <f t="shared" si="4"/>
        <v>207.35</v>
      </c>
      <c r="FE37" s="10">
        <f t="shared" si="4"/>
        <v>2648.8</v>
      </c>
      <c r="FF37" s="10">
        <f t="shared" si="4"/>
        <v>8954.6</v>
      </c>
      <c r="FG37" s="10">
        <f t="shared" si="4"/>
        <v>12693.4</v>
      </c>
      <c r="FH37" s="10">
        <f t="shared" si="4"/>
        <v>85.7</v>
      </c>
      <c r="FI37" s="10">
        <f t="shared" si="4"/>
        <v>140.80000000000001</v>
      </c>
      <c r="FJ37" s="10">
        <f t="shared" si="4"/>
        <v>139.69999999999999</v>
      </c>
      <c r="FK37" s="10">
        <f t="shared" si="4"/>
        <v>98.2</v>
      </c>
      <c r="FL37" s="10">
        <f t="shared" si="4"/>
        <v>498</v>
      </c>
      <c r="FM37" s="8"/>
      <c r="FN37" s="8"/>
    </row>
    <row r="38" spans="1:170" x14ac:dyDescent="0.25">
      <c r="D38">
        <v>1</v>
      </c>
      <c r="E38">
        <v>2</v>
      </c>
      <c r="F38">
        <v>3</v>
      </c>
      <c r="G38">
        <v>4</v>
      </c>
      <c r="H38">
        <v>5</v>
      </c>
      <c r="I38">
        <v>6</v>
      </c>
      <c r="J38">
        <v>7</v>
      </c>
      <c r="K38">
        <v>8</v>
      </c>
      <c r="L38">
        <v>9</v>
      </c>
      <c r="M38" s="22">
        <v>10</v>
      </c>
      <c r="N38" s="22">
        <v>11</v>
      </c>
      <c r="O38">
        <v>12</v>
      </c>
      <c r="P38">
        <v>13</v>
      </c>
      <c r="Q38">
        <v>14</v>
      </c>
      <c r="R38">
        <v>15</v>
      </c>
      <c r="S38">
        <v>16</v>
      </c>
      <c r="T38">
        <v>17</v>
      </c>
      <c r="U38">
        <v>18</v>
      </c>
      <c r="V38">
        <v>19</v>
      </c>
      <c r="W38">
        <v>20</v>
      </c>
      <c r="X38">
        <v>21</v>
      </c>
      <c r="Y38">
        <v>22</v>
      </c>
      <c r="Z38">
        <v>23</v>
      </c>
      <c r="AA38">
        <v>24</v>
      </c>
      <c r="AB38">
        <v>25</v>
      </c>
      <c r="AC38">
        <v>26</v>
      </c>
      <c r="AD38">
        <v>27</v>
      </c>
      <c r="AE38">
        <v>28</v>
      </c>
      <c r="AF38">
        <v>29</v>
      </c>
      <c r="AG38">
        <v>30</v>
      </c>
      <c r="AH38">
        <v>31</v>
      </c>
      <c r="AI38">
        <v>32</v>
      </c>
      <c r="AJ38">
        <v>33</v>
      </c>
      <c r="AK38">
        <v>34</v>
      </c>
      <c r="AL38">
        <v>35</v>
      </c>
      <c r="AM38">
        <v>36</v>
      </c>
      <c r="AN38">
        <v>37</v>
      </c>
      <c r="AO38">
        <v>38</v>
      </c>
      <c r="AP38">
        <v>39</v>
      </c>
      <c r="AQ38">
        <v>40</v>
      </c>
      <c r="AR38">
        <v>41</v>
      </c>
      <c r="AS38">
        <v>42</v>
      </c>
      <c r="AT38">
        <v>43</v>
      </c>
      <c r="AU38">
        <v>44</v>
      </c>
      <c r="AV38">
        <v>45</v>
      </c>
      <c r="AW38">
        <v>46</v>
      </c>
      <c r="AX38">
        <v>47</v>
      </c>
      <c r="AY38">
        <v>48</v>
      </c>
      <c r="AZ38">
        <v>49</v>
      </c>
      <c r="BA38">
        <v>50</v>
      </c>
      <c r="BB38">
        <v>51</v>
      </c>
      <c r="BC38">
        <v>52</v>
      </c>
      <c r="BD38">
        <v>53</v>
      </c>
      <c r="BE38">
        <v>54</v>
      </c>
      <c r="BF38">
        <v>55</v>
      </c>
      <c r="BG38">
        <v>56</v>
      </c>
      <c r="BH38">
        <v>57</v>
      </c>
      <c r="BI38">
        <v>58</v>
      </c>
      <c r="BJ38">
        <v>59</v>
      </c>
      <c r="BK38">
        <v>60</v>
      </c>
      <c r="BL38">
        <v>61</v>
      </c>
      <c r="BM38">
        <v>62</v>
      </c>
      <c r="BN38">
        <v>63</v>
      </c>
      <c r="BO38">
        <v>64</v>
      </c>
      <c r="BP38">
        <v>65</v>
      </c>
      <c r="BQ38">
        <v>66</v>
      </c>
      <c r="BR38">
        <v>67</v>
      </c>
      <c r="BS38">
        <v>68</v>
      </c>
      <c r="BT38">
        <v>69</v>
      </c>
      <c r="BU38">
        <v>70</v>
      </c>
      <c r="BV38">
        <v>71</v>
      </c>
      <c r="BW38">
        <v>72</v>
      </c>
      <c r="BX38">
        <v>73</v>
      </c>
      <c r="BY38">
        <v>74</v>
      </c>
      <c r="BZ38">
        <v>75</v>
      </c>
      <c r="CA38">
        <v>76</v>
      </c>
      <c r="CB38">
        <v>77</v>
      </c>
      <c r="CC38">
        <v>78</v>
      </c>
      <c r="CD38">
        <v>79</v>
      </c>
      <c r="CE38">
        <v>80</v>
      </c>
      <c r="CF38">
        <v>81</v>
      </c>
      <c r="CG38">
        <v>82</v>
      </c>
      <c r="CH38">
        <v>83</v>
      </c>
      <c r="CI38">
        <v>84</v>
      </c>
      <c r="CJ38">
        <v>85</v>
      </c>
      <c r="CK38">
        <v>86</v>
      </c>
      <c r="CL38">
        <v>87</v>
      </c>
      <c r="CM38">
        <v>88</v>
      </c>
      <c r="CN38">
        <v>89</v>
      </c>
      <c r="CO38">
        <v>90</v>
      </c>
      <c r="CP38">
        <v>91</v>
      </c>
      <c r="CQ38">
        <v>92</v>
      </c>
      <c r="CR38">
        <v>93</v>
      </c>
      <c r="CS38">
        <v>94</v>
      </c>
      <c r="CT38">
        <v>95</v>
      </c>
      <c r="CU38">
        <v>96</v>
      </c>
      <c r="CV38">
        <v>97</v>
      </c>
      <c r="CW38">
        <v>98</v>
      </c>
      <c r="CX38">
        <v>99</v>
      </c>
      <c r="CY38">
        <v>100</v>
      </c>
      <c r="CZ38">
        <v>101</v>
      </c>
      <c r="DA38">
        <v>102</v>
      </c>
      <c r="DB38">
        <v>103</v>
      </c>
      <c r="DC38">
        <v>104</v>
      </c>
      <c r="DD38">
        <v>105</v>
      </c>
      <c r="DE38">
        <v>106</v>
      </c>
      <c r="DF38">
        <v>107</v>
      </c>
      <c r="DG38">
        <v>108</v>
      </c>
      <c r="DH38">
        <v>109</v>
      </c>
      <c r="DI38">
        <v>110</v>
      </c>
      <c r="DJ38">
        <v>111</v>
      </c>
      <c r="DK38">
        <v>112</v>
      </c>
      <c r="DL38">
        <v>113</v>
      </c>
      <c r="DM38">
        <v>114</v>
      </c>
      <c r="DN38">
        <v>115</v>
      </c>
      <c r="DO38">
        <v>116</v>
      </c>
      <c r="DP38">
        <v>117</v>
      </c>
      <c r="DQ38">
        <v>118</v>
      </c>
      <c r="DR38">
        <v>119</v>
      </c>
      <c r="DS38">
        <v>120</v>
      </c>
      <c r="DT38">
        <v>121</v>
      </c>
      <c r="DU38">
        <v>122</v>
      </c>
      <c r="DV38">
        <v>123</v>
      </c>
      <c r="DW38">
        <v>124</v>
      </c>
      <c r="DX38">
        <v>125</v>
      </c>
      <c r="DY38">
        <v>126</v>
      </c>
      <c r="DZ38">
        <v>127</v>
      </c>
      <c r="EA38">
        <v>128</v>
      </c>
      <c r="EB38">
        <v>129</v>
      </c>
      <c r="EC38">
        <v>130</v>
      </c>
      <c r="ED38">
        <v>131</v>
      </c>
      <c r="EE38">
        <v>132</v>
      </c>
      <c r="EF38">
        <v>133</v>
      </c>
      <c r="EG38">
        <v>134</v>
      </c>
      <c r="EH38">
        <v>135</v>
      </c>
      <c r="EI38">
        <v>136</v>
      </c>
      <c r="EJ38">
        <v>137</v>
      </c>
      <c r="EK38">
        <v>138</v>
      </c>
      <c r="EL38">
        <v>139</v>
      </c>
      <c r="EM38">
        <v>140</v>
      </c>
      <c r="EN38">
        <v>141</v>
      </c>
      <c r="EO38">
        <v>142</v>
      </c>
      <c r="EP38">
        <v>143</v>
      </c>
      <c r="EQ38">
        <v>144</v>
      </c>
      <c r="ER38">
        <v>145</v>
      </c>
      <c r="ES38">
        <v>146</v>
      </c>
      <c r="ET38">
        <v>147</v>
      </c>
      <c r="EU38">
        <v>148</v>
      </c>
      <c r="EV38">
        <v>149</v>
      </c>
      <c r="EW38">
        <v>150</v>
      </c>
      <c r="EX38">
        <v>151</v>
      </c>
      <c r="EY38">
        <v>152</v>
      </c>
      <c r="EZ38">
        <v>153</v>
      </c>
      <c r="FA38">
        <v>154</v>
      </c>
      <c r="FB38">
        <v>155</v>
      </c>
      <c r="FC38">
        <v>156</v>
      </c>
      <c r="FD38">
        <v>157</v>
      </c>
      <c r="FE38">
        <v>158</v>
      </c>
      <c r="FF38">
        <v>159</v>
      </c>
      <c r="FG38">
        <v>160</v>
      </c>
      <c r="FH38">
        <v>161</v>
      </c>
      <c r="FI38">
        <v>162</v>
      </c>
      <c r="FJ38">
        <v>163</v>
      </c>
      <c r="FK38">
        <v>164</v>
      </c>
      <c r="FL38">
        <v>165</v>
      </c>
    </row>
  </sheetData>
  <mergeCells count="12">
    <mergeCell ref="A11:A12"/>
    <mergeCell ref="A13:A14"/>
    <mergeCell ref="A7:A8"/>
    <mergeCell ref="A9:A10"/>
    <mergeCell ref="A31:A32"/>
    <mergeCell ref="A29:A30"/>
    <mergeCell ref="A27:A28"/>
    <mergeCell ref="A16:A17"/>
    <mergeCell ref="A18:A19"/>
    <mergeCell ref="A20:A21"/>
    <mergeCell ref="A22:A23"/>
    <mergeCell ref="A24:A25"/>
  </mergeCells>
  <pageMargins left="0.9055118110236221" right="0.31496062992125984" top="0.74803149606299213" bottom="0.74803149606299213" header="0.31496062992125984" footer="0.31496062992125984"/>
  <pageSetup paperSize="9" scale="63" fitToHeight="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</vt:lpstr>
      <vt:lpstr>План!Заголовки_для_печати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Даниленко Любовь Юрьевна</dc:creator>
  <cp:lastModifiedBy>danilu</cp:lastModifiedBy>
  <cp:lastPrinted>2021-07-22T13:11:24Z</cp:lastPrinted>
  <dcterms:created xsi:type="dcterms:W3CDTF">2017-01-30T07:33:51Z</dcterms:created>
  <dcterms:modified xsi:type="dcterms:W3CDTF">2021-09-23T08:10:38Z</dcterms:modified>
</cp:coreProperties>
</file>